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ário\Documents\THAIS\"/>
    </mc:Choice>
  </mc:AlternateContent>
  <xr:revisionPtr revIDLastSave="0" documentId="8_{F55D01C3-5F25-44BF-ABC7-8272F87683AF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EXTRATO - 2023" sheetId="1" r:id="rId1"/>
    <sheet name="EXTRATO - 2024" sheetId="3" r:id="rId2"/>
    <sheet name="EXTRATO - 2025" sheetId="2" r:id="rId3"/>
  </sheets>
  <definedNames>
    <definedName name="_xlnm.Print_Titles" localSheetId="0">'EXTRATO - 2023'!$1:$3</definedName>
    <definedName name="_xlnm.Print_Titles" localSheetId="1">'EXTRATO - 2024'!$1:$3</definedName>
    <definedName name="_xlnm.Print_Titles" localSheetId="2">'EXTRATO - 2025'!$1:$3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6" i="2" l="1"/>
  <c r="O56" i="2"/>
  <c r="P55" i="2"/>
  <c r="O55" i="2"/>
  <c r="N55" i="2"/>
  <c r="M55" i="2"/>
  <c r="M56" i="2" s="1"/>
  <c r="L55" i="2"/>
  <c r="H55" i="2"/>
  <c r="G55" i="2"/>
  <c r="F55" i="2"/>
  <c r="E55" i="2"/>
  <c r="F32" i="1"/>
  <c r="E32" i="1"/>
  <c r="P149" i="3"/>
  <c r="P150" i="3" s="1"/>
  <c r="O149" i="3"/>
  <c r="O150" i="3" s="1"/>
  <c r="N149" i="3"/>
  <c r="M149" i="3"/>
  <c r="L149" i="3"/>
  <c r="H149" i="3"/>
  <c r="G149" i="3"/>
  <c r="F149" i="3"/>
  <c r="E149" i="3"/>
  <c r="P32" i="1"/>
  <c r="P33" i="1" s="1"/>
  <c r="O32" i="1"/>
  <c r="O33" i="1" s="1"/>
  <c r="N32" i="1"/>
  <c r="M32" i="1"/>
  <c r="M33" i="1" s="1"/>
  <c r="H32" i="1"/>
  <c r="M150" i="3" l="1"/>
  <c r="O151" i="3"/>
  <c r="O57" i="2" s="1"/>
  <c r="P151" i="3"/>
  <c r="P57" i="2" s="1"/>
  <c r="M151" i="3"/>
  <c r="M57" i="2" s="1"/>
  <c r="M59" i="2" l="1"/>
  <c r="L32" i="1"/>
  <c r="G32" i="1"/>
  <c r="J55" i="2"/>
  <c r="I54" i="2"/>
  <c r="Q54" i="2" s="1"/>
  <c r="I53" i="2"/>
  <c r="Q53" i="2" s="1"/>
  <c r="I52" i="2"/>
  <c r="Q52" i="2" s="1"/>
  <c r="I51" i="2"/>
  <c r="Q51" i="2" s="1"/>
  <c r="I50" i="2"/>
  <c r="Q50" i="2" s="1"/>
  <c r="I49" i="2"/>
  <c r="Q49" i="2" s="1"/>
  <c r="I48" i="2"/>
  <c r="Q48" i="2" s="1"/>
  <c r="I47" i="2"/>
  <c r="Q47" i="2" s="1"/>
  <c r="I46" i="2"/>
  <c r="Q46" i="2" s="1"/>
  <c r="I45" i="2"/>
  <c r="Q45" i="2" s="1"/>
  <c r="I44" i="2"/>
  <c r="Q44" i="2" s="1"/>
  <c r="I43" i="2"/>
  <c r="Q43" i="2" s="1"/>
  <c r="I42" i="2"/>
  <c r="Q42" i="2" s="1"/>
  <c r="I41" i="2"/>
  <c r="Q41" i="2" s="1"/>
  <c r="I40" i="2"/>
  <c r="Q40" i="2" s="1"/>
  <c r="I39" i="2"/>
  <c r="Q39" i="2" s="1"/>
  <c r="I38" i="2"/>
  <c r="Q38" i="2" s="1"/>
  <c r="I37" i="2"/>
  <c r="Q37" i="2" s="1"/>
  <c r="I36" i="2"/>
  <c r="Q36" i="2" s="1"/>
  <c r="I35" i="2"/>
  <c r="Q35" i="2" s="1"/>
  <c r="I34" i="2"/>
  <c r="Q34" i="2" s="1"/>
  <c r="I33" i="2"/>
  <c r="Q33" i="2" s="1"/>
  <c r="I32" i="2"/>
  <c r="Q32" i="2" s="1"/>
  <c r="I31" i="2"/>
  <c r="Q31" i="2" s="1"/>
  <c r="I30" i="2"/>
  <c r="Q30" i="2" s="1"/>
  <c r="I29" i="2"/>
  <c r="Q29" i="2" s="1"/>
  <c r="I28" i="2"/>
  <c r="Q28" i="2" s="1"/>
  <c r="I27" i="2"/>
  <c r="Q27" i="2" s="1"/>
  <c r="I26" i="2"/>
  <c r="Q26" i="2" s="1"/>
  <c r="I25" i="2"/>
  <c r="Q25" i="2" s="1"/>
  <c r="I24" i="2"/>
  <c r="Q24" i="2" s="1"/>
  <c r="I23" i="2"/>
  <c r="Q23" i="2" s="1"/>
  <c r="I22" i="2"/>
  <c r="Q22" i="2" s="1"/>
  <c r="I21" i="2"/>
  <c r="Q21" i="2" s="1"/>
  <c r="I20" i="2"/>
  <c r="Q20" i="2" s="1"/>
  <c r="I19" i="2"/>
  <c r="Q19" i="2" s="1"/>
  <c r="I18" i="2"/>
  <c r="Q18" i="2" s="1"/>
  <c r="I17" i="2"/>
  <c r="Q17" i="2" s="1"/>
  <c r="I16" i="2"/>
  <c r="Q16" i="2" s="1"/>
  <c r="I15" i="2"/>
  <c r="Q15" i="2" s="1"/>
  <c r="I14" i="2"/>
  <c r="Q14" i="2" s="1"/>
  <c r="I13" i="2"/>
  <c r="Q13" i="2" s="1"/>
  <c r="I12" i="2"/>
  <c r="Q12" i="2" s="1"/>
  <c r="I11" i="2"/>
  <c r="Q11" i="2" s="1"/>
  <c r="I10" i="2"/>
  <c r="Q10" i="2" s="1"/>
  <c r="I9" i="2"/>
  <c r="Q9" i="2" s="1"/>
  <c r="I8" i="2"/>
  <c r="Q8" i="2" s="1"/>
  <c r="I7" i="2"/>
  <c r="Q7" i="2" s="1"/>
  <c r="I6" i="2"/>
  <c r="Q6" i="2" s="1"/>
  <c r="I5" i="2"/>
  <c r="Q5" i="2" s="1"/>
  <c r="I4" i="2"/>
  <c r="I55" i="2" l="1"/>
  <c r="Q55" i="2" s="1"/>
  <c r="J149" i="3"/>
  <c r="J32" i="1"/>
  <c r="I148" i="3"/>
  <c r="Q148" i="3" s="1"/>
  <c r="I147" i="3"/>
  <c r="Q147" i="3" s="1"/>
  <c r="I146" i="3"/>
  <c r="Q146" i="3" s="1"/>
  <c r="I145" i="3"/>
  <c r="Q145" i="3" s="1"/>
  <c r="I144" i="3"/>
  <c r="Q144" i="3" s="1"/>
  <c r="I143" i="3"/>
  <c r="Q143" i="3" s="1"/>
  <c r="I142" i="3"/>
  <c r="Q142" i="3" s="1"/>
  <c r="I141" i="3"/>
  <c r="Q141" i="3" s="1"/>
  <c r="I140" i="3"/>
  <c r="Q140" i="3" s="1"/>
  <c r="I139" i="3"/>
  <c r="Q139" i="3" s="1"/>
  <c r="I138" i="3"/>
  <c r="Q138" i="3" s="1"/>
  <c r="I137" i="3"/>
  <c r="Q137" i="3" s="1"/>
  <c r="I136" i="3"/>
  <c r="Q136" i="3" s="1"/>
  <c r="I135" i="3"/>
  <c r="Q135" i="3" s="1"/>
  <c r="I134" i="3"/>
  <c r="Q134" i="3" s="1"/>
  <c r="I133" i="3"/>
  <c r="Q133" i="3" s="1"/>
  <c r="I132" i="3"/>
  <c r="Q132" i="3" s="1"/>
  <c r="I131" i="3"/>
  <c r="Q131" i="3" s="1"/>
  <c r="I130" i="3"/>
  <c r="Q130" i="3" s="1"/>
  <c r="I129" i="3"/>
  <c r="Q129" i="3" s="1"/>
  <c r="I128" i="3"/>
  <c r="Q128" i="3" s="1"/>
  <c r="I127" i="3"/>
  <c r="Q127" i="3" s="1"/>
  <c r="I126" i="3"/>
  <c r="Q126" i="3" s="1"/>
  <c r="I125" i="3"/>
  <c r="Q125" i="3" s="1"/>
  <c r="I124" i="3"/>
  <c r="Q124" i="3" s="1"/>
  <c r="I123" i="3"/>
  <c r="Q123" i="3" s="1"/>
  <c r="I122" i="3"/>
  <c r="Q122" i="3" s="1"/>
  <c r="I121" i="3"/>
  <c r="Q121" i="3" s="1"/>
  <c r="I120" i="3"/>
  <c r="Q120" i="3" s="1"/>
  <c r="I119" i="3"/>
  <c r="Q119" i="3" s="1"/>
  <c r="I118" i="3"/>
  <c r="Q118" i="3" s="1"/>
  <c r="I117" i="3"/>
  <c r="Q117" i="3" s="1"/>
  <c r="I116" i="3"/>
  <c r="Q116" i="3" s="1"/>
  <c r="I115" i="3"/>
  <c r="Q115" i="3" s="1"/>
  <c r="I114" i="3"/>
  <c r="Q114" i="3" s="1"/>
  <c r="I113" i="3"/>
  <c r="Q113" i="3" s="1"/>
  <c r="I112" i="3"/>
  <c r="Q112" i="3" s="1"/>
  <c r="I111" i="3"/>
  <c r="Q111" i="3" s="1"/>
  <c r="I110" i="3"/>
  <c r="Q110" i="3" s="1"/>
  <c r="I109" i="3"/>
  <c r="Q109" i="3" s="1"/>
  <c r="I108" i="3"/>
  <c r="Q108" i="3" s="1"/>
  <c r="I107" i="3"/>
  <c r="Q107" i="3" s="1"/>
  <c r="I106" i="3"/>
  <c r="Q106" i="3" s="1"/>
  <c r="I105" i="3"/>
  <c r="Q105" i="3" s="1"/>
  <c r="I104" i="3"/>
  <c r="Q104" i="3" s="1"/>
  <c r="I103" i="3"/>
  <c r="Q103" i="3" s="1"/>
  <c r="I102" i="3"/>
  <c r="Q102" i="3" s="1"/>
  <c r="I101" i="3"/>
  <c r="Q101" i="3" s="1"/>
  <c r="I100" i="3"/>
  <c r="Q100" i="3" s="1"/>
  <c r="I99" i="3"/>
  <c r="Q99" i="3" s="1"/>
  <c r="I98" i="3"/>
  <c r="Q98" i="3" s="1"/>
  <c r="I97" i="3"/>
  <c r="Q97" i="3" s="1"/>
  <c r="I96" i="3"/>
  <c r="Q96" i="3" s="1"/>
  <c r="I95" i="3"/>
  <c r="Q95" i="3" s="1"/>
  <c r="I94" i="3"/>
  <c r="Q94" i="3" s="1"/>
  <c r="I93" i="3"/>
  <c r="Q93" i="3" s="1"/>
  <c r="I92" i="3"/>
  <c r="Q92" i="3" s="1"/>
  <c r="I91" i="3"/>
  <c r="Q91" i="3" s="1"/>
  <c r="I90" i="3"/>
  <c r="Q90" i="3" s="1"/>
  <c r="I89" i="3"/>
  <c r="Q89" i="3" s="1"/>
  <c r="I88" i="3"/>
  <c r="Q88" i="3" s="1"/>
  <c r="I87" i="3"/>
  <c r="Q87" i="3" s="1"/>
  <c r="I86" i="3"/>
  <c r="Q86" i="3" s="1"/>
  <c r="I85" i="3"/>
  <c r="Q85" i="3" s="1"/>
  <c r="I84" i="3"/>
  <c r="Q84" i="3" s="1"/>
  <c r="I83" i="3"/>
  <c r="Q83" i="3" s="1"/>
  <c r="I82" i="3"/>
  <c r="Q82" i="3" s="1"/>
  <c r="I81" i="3"/>
  <c r="Q81" i="3" s="1"/>
  <c r="I80" i="3"/>
  <c r="Q80" i="3" s="1"/>
  <c r="I79" i="3"/>
  <c r="Q79" i="3" s="1"/>
  <c r="I78" i="3"/>
  <c r="Q78" i="3" s="1"/>
  <c r="I77" i="3"/>
  <c r="Q77" i="3" s="1"/>
  <c r="I76" i="3"/>
  <c r="Q76" i="3" s="1"/>
  <c r="I75" i="3"/>
  <c r="Q75" i="3" s="1"/>
  <c r="I74" i="3"/>
  <c r="Q74" i="3" s="1"/>
  <c r="I73" i="3"/>
  <c r="Q73" i="3" s="1"/>
  <c r="I72" i="3"/>
  <c r="Q72" i="3" s="1"/>
  <c r="I71" i="3"/>
  <c r="Q71" i="3" s="1"/>
  <c r="I70" i="3"/>
  <c r="Q70" i="3" s="1"/>
  <c r="I69" i="3"/>
  <c r="Q69" i="3" s="1"/>
  <c r="I68" i="3"/>
  <c r="Q68" i="3" s="1"/>
  <c r="I67" i="3"/>
  <c r="Q67" i="3" s="1"/>
  <c r="I66" i="3"/>
  <c r="Q66" i="3" s="1"/>
  <c r="I65" i="3"/>
  <c r="Q65" i="3" s="1"/>
  <c r="I64" i="3"/>
  <c r="Q64" i="3" s="1"/>
  <c r="I63" i="3"/>
  <c r="Q63" i="3" s="1"/>
  <c r="I62" i="3"/>
  <c r="Q62" i="3" s="1"/>
  <c r="I61" i="3"/>
  <c r="Q61" i="3" s="1"/>
  <c r="I60" i="3"/>
  <c r="Q60" i="3" s="1"/>
  <c r="I59" i="3"/>
  <c r="Q59" i="3" s="1"/>
  <c r="I58" i="3"/>
  <c r="Q58" i="3" s="1"/>
  <c r="I57" i="3"/>
  <c r="Q57" i="3" s="1"/>
  <c r="I56" i="3"/>
  <c r="Q56" i="3" s="1"/>
  <c r="I55" i="3"/>
  <c r="Q55" i="3" s="1"/>
  <c r="I54" i="3"/>
  <c r="Q54" i="3" s="1"/>
  <c r="I53" i="3"/>
  <c r="Q53" i="3" s="1"/>
  <c r="I52" i="3"/>
  <c r="Q52" i="3" s="1"/>
  <c r="I51" i="3"/>
  <c r="Q51" i="3" s="1"/>
  <c r="I50" i="3"/>
  <c r="Q50" i="3" s="1"/>
  <c r="I49" i="3"/>
  <c r="Q49" i="3" s="1"/>
  <c r="I48" i="3"/>
  <c r="Q48" i="3" s="1"/>
  <c r="I47" i="3"/>
  <c r="Q47" i="3" s="1"/>
  <c r="I46" i="3"/>
  <c r="Q46" i="3" s="1"/>
  <c r="I45" i="3"/>
  <c r="Q45" i="3" s="1"/>
  <c r="I44" i="3"/>
  <c r="Q44" i="3" s="1"/>
  <c r="I43" i="3"/>
  <c r="Q43" i="3" s="1"/>
  <c r="I42" i="3"/>
  <c r="Q42" i="3" s="1"/>
  <c r="I41" i="3"/>
  <c r="Q41" i="3" s="1"/>
  <c r="I40" i="3"/>
  <c r="Q40" i="3" s="1"/>
  <c r="I39" i="3"/>
  <c r="Q39" i="3" s="1"/>
  <c r="I38" i="3"/>
  <c r="Q38" i="3" s="1"/>
  <c r="I37" i="3"/>
  <c r="Q37" i="3" s="1"/>
  <c r="I36" i="3"/>
  <c r="Q36" i="3" s="1"/>
  <c r="I35" i="3"/>
  <c r="Q35" i="3" s="1"/>
  <c r="I34" i="3"/>
  <c r="Q34" i="3" s="1"/>
  <c r="I33" i="3"/>
  <c r="Q33" i="3" s="1"/>
  <c r="I32" i="3"/>
  <c r="Q32" i="3" s="1"/>
  <c r="I31" i="3"/>
  <c r="Q31" i="3" s="1"/>
  <c r="I30" i="3"/>
  <c r="Q30" i="3" s="1"/>
  <c r="I29" i="3"/>
  <c r="Q29" i="3" s="1"/>
  <c r="I28" i="3"/>
  <c r="Q28" i="3" s="1"/>
  <c r="I27" i="3"/>
  <c r="Q27" i="3" s="1"/>
  <c r="I26" i="3"/>
  <c r="Q26" i="3" s="1"/>
  <c r="I25" i="3"/>
  <c r="Q25" i="3" s="1"/>
  <c r="I24" i="3"/>
  <c r="Q24" i="3" s="1"/>
  <c r="I23" i="3"/>
  <c r="Q23" i="3" s="1"/>
  <c r="I22" i="3"/>
  <c r="Q22" i="3" s="1"/>
  <c r="I21" i="3"/>
  <c r="Q21" i="3" s="1"/>
  <c r="I20" i="3"/>
  <c r="Q20" i="3" s="1"/>
  <c r="I19" i="3"/>
  <c r="Q19" i="3" s="1"/>
  <c r="I18" i="3"/>
  <c r="Q18" i="3" s="1"/>
  <c r="I17" i="3"/>
  <c r="Q17" i="3" s="1"/>
  <c r="I16" i="3"/>
  <c r="Q16" i="3" s="1"/>
  <c r="I15" i="3"/>
  <c r="Q15" i="3" s="1"/>
  <c r="I14" i="3"/>
  <c r="Q14" i="3" s="1"/>
  <c r="I13" i="3"/>
  <c r="Q13" i="3" s="1"/>
  <c r="I12" i="3"/>
  <c r="Q12" i="3" s="1"/>
  <c r="I11" i="3"/>
  <c r="Q11" i="3" s="1"/>
  <c r="I10" i="3"/>
  <c r="Q10" i="3" s="1"/>
  <c r="I9" i="3"/>
  <c r="Q9" i="3" s="1"/>
  <c r="I8" i="3"/>
  <c r="Q8" i="3" s="1"/>
  <c r="I7" i="3"/>
  <c r="Q7" i="3" s="1"/>
  <c r="I6" i="3"/>
  <c r="Q6" i="3" s="1"/>
  <c r="I5" i="3"/>
  <c r="Q5" i="3" s="1"/>
  <c r="I4" i="3"/>
  <c r="I149" i="3" l="1"/>
  <c r="Q149" i="3" s="1"/>
  <c r="I31" i="1"/>
  <c r="Q31" i="1" s="1"/>
  <c r="I30" i="1"/>
  <c r="Q30" i="1" s="1"/>
  <c r="I29" i="1"/>
  <c r="Q29" i="1" s="1"/>
  <c r="I28" i="1"/>
  <c r="Q28" i="1" s="1"/>
  <c r="I27" i="1"/>
  <c r="Q27" i="1" s="1"/>
  <c r="I26" i="1"/>
  <c r="Q26" i="1" s="1"/>
  <c r="I25" i="1"/>
  <c r="Q25" i="1" s="1"/>
  <c r="I24" i="1"/>
  <c r="Q24" i="1" s="1"/>
  <c r="I23" i="1"/>
  <c r="Q23" i="1" s="1"/>
  <c r="I22" i="1"/>
  <c r="Q22" i="1" s="1"/>
  <c r="I21" i="1"/>
  <c r="Q21" i="1" s="1"/>
  <c r="I20" i="1"/>
  <c r="Q20" i="1" s="1"/>
  <c r="I19" i="1"/>
  <c r="Q19" i="1" s="1"/>
  <c r="I18" i="1"/>
  <c r="Q18" i="1" s="1"/>
  <c r="I17" i="1"/>
  <c r="Q17" i="1" s="1"/>
  <c r="I16" i="1"/>
  <c r="Q16" i="1" s="1"/>
  <c r="I15" i="1"/>
  <c r="Q15" i="1" s="1"/>
  <c r="I14" i="1"/>
  <c r="Q14" i="1" s="1"/>
  <c r="I13" i="1"/>
  <c r="Q13" i="1" s="1"/>
  <c r="I12" i="1"/>
  <c r="Q12" i="1" s="1"/>
  <c r="I11" i="1"/>
  <c r="Q11" i="1" s="1"/>
  <c r="I10" i="1"/>
  <c r="Q10" i="1" s="1"/>
  <c r="I9" i="1"/>
  <c r="Q9" i="1" s="1"/>
  <c r="I8" i="1"/>
  <c r="Q8" i="1" s="1"/>
  <c r="I7" i="1"/>
  <c r="Q7" i="1" s="1"/>
  <c r="I6" i="1"/>
  <c r="Q6" i="1" s="1"/>
  <c r="I5" i="1"/>
  <c r="I4" i="1"/>
  <c r="K5" i="1" l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4" i="3" s="1"/>
  <c r="Q5" i="1"/>
  <c r="K4" i="1"/>
  <c r="I32" i="1"/>
  <c r="Q32" i="1" s="1"/>
  <c r="K5" i="3" l="1"/>
  <c r="K6" i="3" s="1"/>
  <c r="K7" i="3" s="1"/>
  <c r="K8" i="3" s="1"/>
  <c r="K9" i="3" s="1"/>
  <c r="K10" i="3" s="1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88" i="3" s="1"/>
  <c r="K89" i="3" s="1"/>
  <c r="K90" i="3" s="1"/>
  <c r="K91" i="3" s="1"/>
  <c r="K92" i="3" s="1"/>
  <c r="K93" i="3" s="1"/>
  <c r="K94" i="3" s="1"/>
  <c r="K95" i="3" s="1"/>
  <c r="K96" i="3" s="1"/>
  <c r="K97" i="3" s="1"/>
  <c r="K98" i="3" s="1"/>
  <c r="K99" i="3" s="1"/>
  <c r="K100" i="3" s="1"/>
  <c r="K101" i="3" s="1"/>
  <c r="K102" i="3" s="1"/>
  <c r="K103" i="3" s="1"/>
  <c r="K104" i="3" s="1"/>
  <c r="K105" i="3" s="1"/>
  <c r="K106" i="3" s="1"/>
  <c r="K107" i="3" s="1"/>
  <c r="K108" i="3" s="1"/>
  <c r="K109" i="3" s="1"/>
  <c r="K110" i="3" s="1"/>
  <c r="K111" i="3" s="1"/>
  <c r="K112" i="3" s="1"/>
  <c r="K113" i="3" s="1"/>
  <c r="K114" i="3" s="1"/>
  <c r="K115" i="3" s="1"/>
  <c r="K116" i="3" s="1"/>
  <c r="K117" i="3" s="1"/>
  <c r="K118" i="3" s="1"/>
  <c r="K119" i="3" s="1"/>
  <c r="K120" i="3" s="1"/>
  <c r="K121" i="3" s="1"/>
  <c r="K122" i="3" s="1"/>
  <c r="K123" i="3" s="1"/>
  <c r="K124" i="3" s="1"/>
  <c r="K125" i="3" s="1"/>
  <c r="K126" i="3" s="1"/>
  <c r="K127" i="3" s="1"/>
  <c r="K128" i="3" s="1"/>
  <c r="K129" i="3" s="1"/>
  <c r="K130" i="3" s="1"/>
  <c r="K131" i="3" s="1"/>
  <c r="K132" i="3" s="1"/>
  <c r="K133" i="3" s="1"/>
  <c r="K134" i="3" s="1"/>
  <c r="K135" i="3" s="1"/>
  <c r="K136" i="3" s="1"/>
  <c r="K137" i="3" s="1"/>
  <c r="K138" i="3" s="1"/>
  <c r="K139" i="3" s="1"/>
  <c r="K140" i="3" s="1"/>
  <c r="K141" i="3" s="1"/>
  <c r="K142" i="3" s="1"/>
  <c r="K143" i="3" s="1"/>
  <c r="K144" i="3" s="1"/>
  <c r="K145" i="3" s="1"/>
  <c r="K146" i="3" s="1"/>
  <c r="K147" i="3" s="1"/>
  <c r="K148" i="3" s="1"/>
  <c r="K4" i="2" s="1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</calcChain>
</file>

<file path=xl/sharedStrings.xml><?xml version="1.0" encoding="utf-8"?>
<sst xmlns="http://schemas.openxmlformats.org/spreadsheetml/2006/main" count="512" uniqueCount="97">
  <si>
    <t>Extrato de: Ag: 23 | Conta: 33081-7</t>
  </si>
  <si>
    <t>Data</t>
  </si>
  <si>
    <t>Histórico</t>
  </si>
  <si>
    <t>Docto.</t>
  </si>
  <si>
    <t>Saldo (R$)</t>
  </si>
  <si>
    <t>COD. LANC. 0</t>
  </si>
  <si>
    <t>TRANSF C/CORR PARA C.COR</t>
  </si>
  <si>
    <t>APLIC.INVEST FACIL</t>
  </si>
  <si>
    <t>RESGATE INVEST FACIL</t>
  </si>
  <si>
    <t>APLICACAO INVESTIMENTOS</t>
  </si>
  <si>
    <t>TRANSF AUTORIZ ENTRE AGS</t>
  </si>
  <si>
    <t>TRANSFERENCIA PIX</t>
  </si>
  <si>
    <t>ESTORNO DE LANCAMENTO*</t>
  </si>
  <si>
    <t>RESG/VENCTO CDB</t>
  </si>
  <si>
    <t>VIDA E PREVIDENCIA</t>
  </si>
  <si>
    <t>FINALIDADE</t>
  </si>
  <si>
    <t>DENISE ABRITTA</t>
  </si>
  <si>
    <t>APLICAÇÃO</t>
  </si>
  <si>
    <t xml:space="preserve">URBAN CLINIQUE </t>
  </si>
  <si>
    <t>ESTORNO</t>
  </si>
  <si>
    <t>THAIS ABRITTA ZACARIA</t>
  </si>
  <si>
    <t>RESGATE/VENCTO CDB</t>
  </si>
  <si>
    <t xml:space="preserve">APORTE VGBL RF </t>
  </si>
  <si>
    <t>PIX QR CODE DINAMICO</t>
  </si>
  <si>
    <t>TRANSF.AUTORIZ.ENTRE C/C</t>
  </si>
  <si>
    <t>PAGTO ELETRON  COBRANCA</t>
  </si>
  <si>
    <t>APLICACAO LCA</t>
  </si>
  <si>
    <t>APLICACAO LCI</t>
  </si>
  <si>
    <t>WILLIAM DIAS LIMA</t>
  </si>
  <si>
    <t>JEAN CARLO ALVES ARAN</t>
  </si>
  <si>
    <t>MARINA OLIVEIRA DOS S</t>
  </si>
  <si>
    <t>CLEIDE LINO DA SILVA</t>
  </si>
  <si>
    <t>MAURICIO AUGUSTO DE S</t>
  </si>
  <si>
    <t>TLY PRODUTOS FARMACEUTICOS</t>
  </si>
  <si>
    <t>RAFAEL DA SILVA MAZIE</t>
  </si>
  <si>
    <t>BANCO BRADESCO S.A.</t>
  </si>
  <si>
    <t>APLICAÇÃO LCA</t>
  </si>
  <si>
    <t>NILTON MOREIRA DOS S</t>
  </si>
  <si>
    <t>EVANIO BARRETO DE MEN</t>
  </si>
  <si>
    <t>IRMAOS MUFFATO S.A.</t>
  </si>
  <si>
    <t>CARLOS HENRIQUE FERRE</t>
  </si>
  <si>
    <t>SHPP BRASIL INSTITUIC</t>
  </si>
  <si>
    <t>MAURA NILCE ESPOSTE</t>
  </si>
  <si>
    <t>CARTAO VISA ELECTRON</t>
  </si>
  <si>
    <t>TRANSF.MMA.TITULARIDADE*</t>
  </si>
  <si>
    <t>DEVOLUCAO PIX</t>
  </si>
  <si>
    <t>PIX QR CODE ESTATICO</t>
  </si>
  <si>
    <t>CONTA DE LUZ</t>
  </si>
  <si>
    <t>SR FILET DAMHA</t>
  </si>
  <si>
    <t>CLEUSA BOCALON 10</t>
  </si>
  <si>
    <t>APORTE VGBL</t>
  </si>
  <si>
    <t>CARTÃO</t>
  </si>
  <si>
    <t>LOJA PARQUE DA LIBERDADE</t>
  </si>
  <si>
    <t>CANAL DIVERSOS</t>
  </si>
  <si>
    <t>PAULO SERGIO DELGADO</t>
  </si>
  <si>
    <t>RIO PRETO AUTOMOVEL</t>
  </si>
  <si>
    <t>MARLENE FRANCISQUINI</t>
  </si>
  <si>
    <t>ROSEMEIRE ISABEL BENI</t>
  </si>
  <si>
    <t>LUCIANO RODRIGO MOTTA</t>
  </si>
  <si>
    <t>SUPERMERCADO PORECATU</t>
  </si>
  <si>
    <t>CASA DE CARNES IDEAL</t>
  </si>
  <si>
    <t>ALEX ALVES DE CARVALHO</t>
  </si>
  <si>
    <t>CARLOS ROBERTO SANTOS</t>
  </si>
  <si>
    <t>AVENIDA MACHINE COMERCIO</t>
  </si>
  <si>
    <t>UNIMED</t>
  </si>
  <si>
    <t>JEAN CARLO ALVES</t>
  </si>
  <si>
    <t>S CHIESA CIA LTDA</t>
  </si>
  <si>
    <t>ALVAIR GARCIA JUNIOR</t>
  </si>
  <si>
    <t>ANDRE MOLAZ</t>
  </si>
  <si>
    <t>RIOMEDICA MATERIAL</t>
  </si>
  <si>
    <t>ANGELA PINHEIRO DE MA</t>
  </si>
  <si>
    <t>LUCIANO GIANJOPPE LTDA</t>
  </si>
  <si>
    <t>AUTO POSTO FERNANDO</t>
  </si>
  <si>
    <t>GETNET S.A.</t>
  </si>
  <si>
    <t>CONTA DE LUZ - CPFL</t>
  </si>
  <si>
    <t>VITOR JUNIO BARBOSA</t>
  </si>
  <si>
    <t>SOLUX</t>
  </si>
  <si>
    <t>WESLEY ALENCAR ROSSI</t>
  </si>
  <si>
    <t xml:space="preserve">DANIELE DA TRINDADE </t>
  </si>
  <si>
    <t>D PILONI LTDA</t>
  </si>
  <si>
    <t>Crédito (R$)</t>
  </si>
  <si>
    <t>Débito (R$)</t>
  </si>
  <si>
    <t>RECEITAS - CREDITOS</t>
  </si>
  <si>
    <t>REEMBOLSO</t>
  </si>
  <si>
    <t>APOSENT</t>
  </si>
  <si>
    <t>RESGATE APLIC</t>
  </si>
  <si>
    <t>OUTRAS</t>
  </si>
  <si>
    <t>DÉBITOS</t>
  </si>
  <si>
    <t>DENISE</t>
  </si>
  <si>
    <t>RENATO</t>
  </si>
  <si>
    <t>THAIS</t>
  </si>
  <si>
    <t>Diversos</t>
  </si>
  <si>
    <t>Reforma</t>
  </si>
  <si>
    <t>MOVIMENTO</t>
  </si>
  <si>
    <t>ACUMULADO</t>
  </si>
  <si>
    <t>TOTAL DESPESAS</t>
  </si>
  <si>
    <t>RECEITAS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</si>
</sst>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9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8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/>
    <xf numFmtId="0" fontId="0" fillId="0" borderId="10" xfId="0" applyBorder="1" applyAlignment="1">
      <alignment horizontal="center"/>
    </xf>
    <xf numFmtId="14" fontId="0" fillId="0" borderId="14" xfId="0" applyNumberFormat="1" applyBorder="1" applyAlignment="1">
      <alignment horizontal="left"/>
    </xf>
    <xf numFmtId="4" fontId="0" fillId="0" borderId="15" xfId="0" applyNumberFormat="1" applyBorder="1"/>
    <xf numFmtId="4" fontId="0" fillId="0" borderId="18" xfId="0" applyNumberFormat="1" applyBorder="1"/>
    <xf numFmtId="4" fontId="18" fillId="0" borderId="10" xfId="0" applyNumberFormat="1" applyFont="1" applyBorder="1"/>
    <xf numFmtId="4" fontId="18" fillId="0" borderId="0" xfId="0" applyNumberFormat="1" applyFont="1"/>
    <xf numFmtId="4" fontId="14" fillId="0" borderId="10" xfId="0" applyNumberFormat="1" applyFont="1" applyBorder="1"/>
    <xf numFmtId="4" fontId="14" fillId="0" borderId="0" xfId="0" applyNumberFormat="1" applyFont="1"/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4" fontId="18" fillId="0" borderId="10" xfId="0" applyNumberFormat="1" applyFont="1" applyBorder="1" applyAlignment="1">
      <alignment horizontal="right"/>
    </xf>
    <xf numFmtId="4" fontId="14" fillId="0" borderId="10" xfId="0" applyNumberFormat="1" applyFont="1" applyBorder="1" applyAlignment="1">
      <alignment horizontal="right"/>
    </xf>
    <xf numFmtId="0" fontId="16" fillId="0" borderId="23" xfId="0" applyFont="1" applyBorder="1"/>
    <xf numFmtId="0" fontId="16" fillId="0" borderId="22" xfId="0" applyFont="1" applyBorder="1"/>
    <xf numFmtId="4" fontId="0" fillId="0" borderId="27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35" xfId="0" applyNumberFormat="1" applyBorder="1" applyAlignment="1">
      <alignment horizontal="right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" fontId="18" fillId="0" borderId="12" xfId="0" applyNumberFormat="1" applyFont="1" applyBorder="1"/>
    <xf numFmtId="4" fontId="18" fillId="0" borderId="13" xfId="0" applyNumberFormat="1" applyFont="1" applyBorder="1"/>
    <xf numFmtId="4" fontId="18" fillId="0" borderId="15" xfId="0" applyNumberFormat="1" applyFont="1" applyBorder="1"/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4" fontId="18" fillId="0" borderId="17" xfId="0" applyNumberFormat="1" applyFont="1" applyBorder="1" applyAlignment="1">
      <alignment horizontal="right"/>
    </xf>
    <xf numFmtId="4" fontId="18" fillId="0" borderId="18" xfId="0" applyNumberFormat="1" applyFon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14" fontId="0" fillId="0" borderId="11" xfId="0" applyNumberFormat="1" applyBorder="1" applyAlignment="1">
      <alignment horizontal="left"/>
    </xf>
    <xf numFmtId="0" fontId="0" fillId="0" borderId="12" xfId="0" applyBorder="1"/>
    <xf numFmtId="0" fontId="0" fillId="0" borderId="38" xfId="0" applyBorder="1" applyAlignment="1">
      <alignment horizontal="center"/>
    </xf>
    <xf numFmtId="4" fontId="14" fillId="0" borderId="12" xfId="0" applyNumberFormat="1" applyFont="1" applyBorder="1"/>
    <xf numFmtId="4" fontId="0" fillId="0" borderId="13" xfId="0" applyNumberFormat="1" applyBorder="1"/>
    <xf numFmtId="0" fontId="0" fillId="0" borderId="17" xfId="0" applyBorder="1"/>
    <xf numFmtId="4" fontId="18" fillId="0" borderId="28" xfId="0" applyNumberFormat="1" applyFont="1" applyBorder="1"/>
    <xf numFmtId="4" fontId="18" fillId="0" borderId="18" xfId="0" applyNumberFormat="1" applyFont="1" applyBorder="1"/>
    <xf numFmtId="4" fontId="0" fillId="0" borderId="18" xfId="0" applyNumberFormat="1" applyBorder="1" applyAlignment="1">
      <alignment horizontal="right"/>
    </xf>
    <xf numFmtId="0" fontId="16" fillId="0" borderId="39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4" fontId="20" fillId="0" borderId="41" xfId="0" applyNumberFormat="1" applyFont="1" applyBorder="1" applyAlignment="1">
      <alignment horizontal="center"/>
    </xf>
    <xf numFmtId="4" fontId="20" fillId="0" borderId="42" xfId="0" applyNumberFormat="1" applyFont="1" applyBorder="1" applyAlignment="1">
      <alignment horizontal="center"/>
    </xf>
    <xf numFmtId="4" fontId="20" fillId="0" borderId="34" xfId="0" applyNumberFormat="1" applyFont="1" applyBorder="1" applyAlignment="1">
      <alignment horizontal="center"/>
    </xf>
    <xf numFmtId="4" fontId="20" fillId="0" borderId="43" xfId="0" applyNumberFormat="1" applyFont="1" applyBorder="1" applyAlignment="1">
      <alignment horizontal="center"/>
    </xf>
    <xf numFmtId="4" fontId="19" fillId="0" borderId="44" xfId="0" applyNumberFormat="1" applyFont="1" applyBorder="1" applyAlignment="1">
      <alignment horizontal="center"/>
    </xf>
    <xf numFmtId="4" fontId="16" fillId="0" borderId="45" xfId="0" applyNumberFormat="1" applyFont="1" applyBorder="1" applyAlignment="1">
      <alignment horizontal="center"/>
    </xf>
    <xf numFmtId="4" fontId="18" fillId="0" borderId="12" xfId="0" applyNumberFormat="1" applyFont="1" applyBorder="1" applyAlignment="1">
      <alignment horizontal="right"/>
    </xf>
    <xf numFmtId="4" fontId="14" fillId="0" borderId="12" xfId="0" applyNumberFormat="1" applyFont="1" applyBorder="1" applyAlignment="1">
      <alignment horizontal="right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left"/>
    </xf>
    <xf numFmtId="4" fontId="18" fillId="0" borderId="17" xfId="0" applyNumberFormat="1" applyFont="1" applyBorder="1"/>
    <xf numFmtId="4" fontId="14" fillId="0" borderId="17" xfId="0" applyNumberFormat="1" applyFont="1" applyBorder="1"/>
    <xf numFmtId="4" fontId="14" fillId="0" borderId="28" xfId="0" applyNumberFormat="1" applyFont="1" applyBorder="1"/>
    <xf numFmtId="4" fontId="0" fillId="0" borderId="28" xfId="0" applyNumberFormat="1" applyBorder="1"/>
    <xf numFmtId="4" fontId="18" fillId="0" borderId="11" xfId="0" applyNumberFormat="1" applyFont="1" applyBorder="1"/>
    <xf numFmtId="4" fontId="18" fillId="0" borderId="14" xfId="0" applyNumberFormat="1" applyFont="1" applyBorder="1"/>
    <xf numFmtId="4" fontId="18" fillId="0" borderId="16" xfId="0" applyNumberFormat="1" applyFont="1" applyBorder="1"/>
    <xf numFmtId="4" fontId="0" fillId="0" borderId="49" xfId="0" applyNumberFormat="1" applyBorder="1" applyAlignment="1">
      <alignment horizontal="right" wrapText="1"/>
    </xf>
    <xf numFmtId="4" fontId="0" fillId="0" borderId="50" xfId="0" applyNumberFormat="1" applyBorder="1" applyAlignment="1">
      <alignment horizontal="right"/>
    </xf>
    <xf numFmtId="4" fontId="0" fillId="0" borderId="51" xfId="0" applyNumberFormat="1" applyBorder="1" applyAlignment="1">
      <alignment horizontal="right"/>
    </xf>
    <xf numFmtId="4" fontId="18" fillId="0" borderId="28" xfId="0" applyNumberFormat="1" applyFont="1" applyBorder="1" applyAlignment="1">
      <alignment horizontal="right"/>
    </xf>
    <xf numFmtId="4" fontId="18" fillId="0" borderId="13" xfId="0" applyNumberFormat="1" applyFont="1" applyBorder="1" applyAlignment="1">
      <alignment horizontal="right"/>
    </xf>
    <xf numFmtId="4" fontId="18" fillId="0" borderId="15" xfId="0" applyNumberFormat="1" applyFont="1" applyBorder="1" applyAlignment="1">
      <alignment horizontal="right"/>
    </xf>
    <xf numFmtId="4" fontId="14" fillId="0" borderId="17" xfId="0" applyNumberFormat="1" applyFont="1" applyBorder="1" applyAlignment="1">
      <alignment horizontal="right"/>
    </xf>
    <xf numFmtId="4" fontId="0" fillId="0" borderId="10" xfId="0" applyNumberFormat="1" applyBorder="1" applyAlignment="1">
      <alignment horizontal="center"/>
    </xf>
    <xf numFmtId="4" fontId="0" fillId="0" borderId="49" xfId="0" applyNumberFormat="1" applyBorder="1"/>
    <xf numFmtId="4" fontId="0" fillId="0" borderId="12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left"/>
    </xf>
    <xf numFmtId="4" fontId="0" fillId="0" borderId="50" xfId="0" applyNumberFormat="1" applyBorder="1"/>
    <xf numFmtId="4" fontId="0" fillId="0" borderId="16" xfId="0" applyNumberFormat="1" applyBorder="1" applyAlignment="1">
      <alignment horizontal="center"/>
    </xf>
    <xf numFmtId="4" fontId="16" fillId="34" borderId="47" xfId="0" applyNumberFormat="1" applyFont="1" applyFill="1" applyBorder="1" applyAlignment="1">
      <alignment horizontal="center" vertical="center"/>
    </xf>
    <xf numFmtId="4" fontId="16" fillId="34" borderId="39" xfId="0" applyNumberFormat="1" applyFont="1" applyFill="1" applyBorder="1" applyAlignment="1">
      <alignment vertical="center"/>
    </xf>
    <xf numFmtId="4" fontId="0" fillId="0" borderId="14" xfId="0" applyNumberFormat="1" applyBorder="1" applyAlignment="1">
      <alignment horizontal="center"/>
    </xf>
    <xf numFmtId="0" fontId="0" fillId="33" borderId="10" xfId="0" applyFill="1" applyBorder="1"/>
    <xf numFmtId="4" fontId="0" fillId="34" borderId="19" xfId="0" applyNumberFormat="1" applyFill="1" applyBorder="1"/>
    <xf numFmtId="4" fontId="0" fillId="34" borderId="13" xfId="0" applyNumberFormat="1" applyFill="1" applyBorder="1" applyAlignment="1">
      <alignment wrapText="1"/>
    </xf>
    <xf numFmtId="4" fontId="0" fillId="34" borderId="10" xfId="0" applyNumberFormat="1" applyFill="1" applyBorder="1"/>
    <xf numFmtId="4" fontId="18" fillId="34" borderId="28" xfId="0" applyNumberFormat="1" applyFont="1" applyFill="1" applyBorder="1" applyAlignment="1">
      <alignment horizontal="right"/>
    </xf>
    <xf numFmtId="4" fontId="0" fillId="34" borderId="12" xfId="0" applyNumberFormat="1" applyFill="1" applyBorder="1" applyAlignment="1">
      <alignment wrapText="1"/>
    </xf>
    <xf numFmtId="4" fontId="0" fillId="34" borderId="25" xfId="0" applyNumberFormat="1" applyFill="1" applyBorder="1"/>
    <xf numFmtId="4" fontId="0" fillId="34" borderId="18" xfId="0" applyNumberFormat="1" applyFill="1" applyBorder="1"/>
    <xf numFmtId="4" fontId="0" fillId="34" borderId="11" xfId="0" applyNumberFormat="1" applyFill="1" applyBorder="1" applyAlignment="1">
      <alignment wrapText="1"/>
    </xf>
    <xf numFmtId="4" fontId="0" fillId="34" borderId="13" xfId="0" applyNumberFormat="1" applyFill="1" applyBorder="1"/>
    <xf numFmtId="4" fontId="0" fillId="34" borderId="17" xfId="0" applyNumberFormat="1" applyFill="1" applyBorder="1"/>
    <xf numFmtId="4" fontId="0" fillId="34" borderId="0" xfId="0" applyNumberFormat="1" applyFill="1"/>
    <xf numFmtId="4" fontId="0" fillId="34" borderId="12" xfId="0" applyNumberFormat="1" applyFill="1" applyBorder="1"/>
    <xf numFmtId="4" fontId="0" fillId="0" borderId="51" xfId="0" applyNumberFormat="1" applyBorder="1"/>
    <xf numFmtId="4" fontId="0" fillId="34" borderId="16" xfId="0" applyNumberFormat="1" applyFill="1" applyBorder="1"/>
    <xf numFmtId="4" fontId="14" fillId="34" borderId="28" xfId="0" applyNumberFormat="1" applyFont="1" applyFill="1" applyBorder="1" applyAlignment="1">
      <alignment horizontal="right"/>
    </xf>
    <xf numFmtId="4" fontId="0" fillId="34" borderId="37" xfId="0" applyNumberFormat="1" applyFill="1" applyBorder="1"/>
    <xf numFmtId="4" fontId="0" fillId="0" borderId="17" xfId="0" applyNumberFormat="1" applyBorder="1" applyAlignment="1">
      <alignment horizontal="center"/>
    </xf>
    <xf numFmtId="4" fontId="0" fillId="34" borderId="14" xfId="0" applyNumberFormat="1" applyFill="1" applyBorder="1"/>
    <xf numFmtId="4" fontId="0" fillId="34" borderId="15" xfId="0" applyNumberFormat="1" applyFill="1" applyBorder="1"/>
    <xf numFmtId="4" fontId="14" fillId="0" borderId="12" xfId="0" applyNumberFormat="1" applyFont="1" applyBorder="1" applyAlignment="1">
      <alignment horizontal="right"/>
    </xf>
    <xf numFmtId="4" fontId="14" fillId="0" borderId="10" xfId="0" applyNumberFormat="1" applyFont="1" applyBorder="1" applyAlignment="1">
      <alignment horizontal="right"/>
    </xf>
    <xf numFmtId="4" fontId="14" fillId="0" borderId="17" xfId="0" applyNumberFormat="1" applyFont="1" applyBorder="1" applyAlignment="1">
      <alignment horizontal="right"/>
    </xf>
    <xf numFmtId="4" fontId="14" fillId="0" borderId="0" xfId="0" applyNumberFormat="1" applyFont="1" applyAlignment="1">
      <alignment horizontal="right"/>
    </xf>
    <xf numFmtId="4" fontId="0" fillId="0" borderId="0" xfId="0" applyNumberFormat="1"/>
    <xf numFmtId="4" fontId="0" fillId="0" borderId="13" xfId="0" applyNumberFormat="1" applyBorder="1"/>
    <xf numFmtId="4" fontId="0" fillId="0" borderId="27" xfId="0" applyNumberFormat="1" applyBorder="1" applyAlignment="1">
      <alignment horizontal="right"/>
    </xf>
    <xf numFmtId="4" fontId="20" fillId="0" borderId="42" xfId="0" applyNumberFormat="1" applyFont="1" applyBorder="1" applyAlignment="1">
      <alignment horizontal="center"/>
    </xf>
    <xf numFmtId="4" fontId="20" fillId="0" borderId="41" xfId="0" applyNumberFormat="1" applyFont="1" applyBorder="1" applyAlignment="1">
      <alignment horizontal="center"/>
    </xf>
    <xf numFmtId="4" fontId="20" fillId="0" borderId="34" xfId="0" applyNumberFormat="1" applyFont="1" applyBorder="1" applyAlignment="1">
      <alignment horizontal="center"/>
    </xf>
    <xf numFmtId="4" fontId="14" fillId="0" borderId="28" xfId="0" applyNumberFormat="1" applyFont="1" applyBorder="1" applyAlignment="1">
      <alignment horizontal="right"/>
    </xf>
    <xf numFmtId="4" fontId="0" fillId="34" borderId="36" xfId="0" applyNumberFormat="1" applyFill="1" applyBorder="1"/>
    <xf numFmtId="4" fontId="0" fillId="34" borderId="20" xfId="0" applyNumberFormat="1" applyFill="1" applyBorder="1"/>
    <xf numFmtId="4" fontId="0" fillId="34" borderId="37" xfId="0" applyNumberFormat="1" applyFill="1" applyBorder="1" applyAlignment="1">
      <alignment wrapText="1"/>
    </xf>
    <xf numFmtId="4" fontId="14" fillId="34" borderId="28" xfId="0" applyNumberFormat="1" applyFont="1" applyFill="1" applyBorder="1"/>
    <xf numFmtId="4" fontId="0" fillId="34" borderId="21" xfId="0" applyNumberFormat="1" applyFill="1" applyBorder="1"/>
    <xf numFmtId="4" fontId="20" fillId="0" borderId="11" xfId="0" applyNumberFormat="1" applyFont="1" applyBorder="1" applyAlignment="1">
      <alignment horizontal="center" vertical="center"/>
    </xf>
    <xf numFmtId="4" fontId="20" fillId="0" borderId="12" xfId="0" applyNumberFormat="1" applyFont="1" applyBorder="1" applyAlignment="1">
      <alignment horizontal="center" vertical="center"/>
    </xf>
    <xf numFmtId="4" fontId="20" fillId="0" borderId="13" xfId="0" applyNumberFormat="1" applyFont="1" applyBorder="1" applyAlignment="1">
      <alignment horizontal="center" vertical="center"/>
    </xf>
    <xf numFmtId="4" fontId="20" fillId="0" borderId="16" xfId="0" applyNumberFormat="1" applyFont="1" applyBorder="1" applyAlignment="1">
      <alignment horizontal="center" vertical="center"/>
    </xf>
    <xf numFmtId="4" fontId="20" fillId="0" borderId="17" xfId="0" applyNumberFormat="1" applyFont="1" applyBorder="1" applyAlignment="1">
      <alignment horizontal="center" vertical="center"/>
    </xf>
    <xf numFmtId="4" fontId="20" fillId="0" borderId="18" xfId="0" applyNumberFormat="1" applyFont="1" applyBorder="1" applyAlignment="1">
      <alignment horizontal="center" vertical="center"/>
    </xf>
    <xf numFmtId="4" fontId="20" fillId="0" borderId="37" xfId="0" applyNumberFormat="1" applyFont="1" applyBorder="1" applyAlignment="1">
      <alignment horizontal="center" vertical="center"/>
    </xf>
    <xf numFmtId="4" fontId="20" fillId="0" borderId="26" xfId="0" applyNumberFormat="1" applyFont="1" applyBorder="1" applyAlignment="1">
      <alignment horizontal="center" vertical="center"/>
    </xf>
    <xf numFmtId="4" fontId="16" fillId="0" borderId="29" xfId="0" applyNumberFormat="1" applyFont="1" applyBorder="1" applyAlignment="1">
      <alignment horizontal="center"/>
    </xf>
    <xf numFmtId="4" fontId="16" fillId="0" borderId="30" xfId="0" applyNumberFormat="1" applyFont="1" applyBorder="1" applyAlignment="1">
      <alignment horizontal="center"/>
    </xf>
    <xf numFmtId="4" fontId="16" fillId="0" borderId="31" xfId="0" applyNumberFormat="1" applyFont="1" applyBorder="1" applyAlignment="1">
      <alignment horizontal="center"/>
    </xf>
    <xf numFmtId="4" fontId="16" fillId="0" borderId="32" xfId="0" applyNumberFormat="1" applyFont="1" applyBorder="1" applyAlignment="1">
      <alignment horizontal="center" vertical="center"/>
    </xf>
    <xf numFmtId="4" fontId="16" fillId="0" borderId="46" xfId="0" applyNumberFormat="1" applyFont="1" applyBorder="1" applyAlignment="1">
      <alignment horizontal="center" vertical="center"/>
    </xf>
    <xf numFmtId="4" fontId="16" fillId="34" borderId="11" xfId="0" applyNumberFormat="1" applyFont="1" applyFill="1" applyBorder="1" applyAlignment="1">
      <alignment horizontal="center" vertical="center"/>
    </xf>
    <xf numFmtId="4" fontId="16" fillId="34" borderId="13" xfId="0" applyNumberFormat="1" applyFont="1" applyFill="1" applyBorder="1" applyAlignment="1">
      <alignment horizontal="center" vertical="center"/>
    </xf>
    <xf numFmtId="4" fontId="16" fillId="34" borderId="33" xfId="0" applyNumberFormat="1" applyFont="1" applyFill="1" applyBorder="1" applyAlignment="1">
      <alignment horizontal="center" vertical="center"/>
    </xf>
    <xf numFmtId="4" fontId="16" fillId="34" borderId="43" xfId="0" applyNumberFormat="1" applyFont="1" applyFill="1" applyBorder="1" applyAlignment="1">
      <alignment horizontal="center" vertical="center"/>
    </xf>
    <xf numFmtId="4" fontId="16" fillId="34" borderId="34" xfId="0" applyNumberFormat="1" applyFont="1" applyFill="1" applyBorder="1" applyAlignment="1">
      <alignment horizontal="center" vertical="center"/>
    </xf>
    <xf numFmtId="4" fontId="16" fillId="34" borderId="48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zoomScale="73" zoomScaleNormal="73" workbookViewId="0">
      <pane ySplit="3" topLeftCell="A7" activePane="bottomLeft" state="frozen"/>
      <selection pane="bottomLeft" activeCell="R8" sqref="R8"/>
    </sheetView>
  </sheetViews>
  <sheetFormatPr defaultRowHeight="15" x14ac:dyDescent="0.25"/>
  <cols>
    <col min="1" max="1" width="12.42578125" style="3" customWidth="1"/>
    <col min="2" max="2" width="28.42578125" customWidth="1"/>
    <col min="3" max="3" width="28.85546875" customWidth="1"/>
    <col min="4" max="4" width="12.28515625" style="2" customWidth="1"/>
    <col min="5" max="6" width="13.7109375" style="2" customWidth="1"/>
    <col min="7" max="7" width="13.7109375" style="13" customWidth="1"/>
    <col min="8" max="9" width="13.7109375" style="10" customWidth="1"/>
    <col min="10" max="10" width="13.7109375" style="12" customWidth="1"/>
    <col min="11" max="11" width="13.7109375" style="1" customWidth="1"/>
    <col min="12" max="12" width="13.140625" style="22" customWidth="1"/>
    <col min="13" max="16" width="13.140625" style="92" customWidth="1"/>
    <col min="17" max="17" width="10.140625" hidden="1" customWidth="1"/>
    <col min="18" max="18" width="12.42578125" customWidth="1"/>
  </cols>
  <sheetData>
    <row r="1" spans="1:18" ht="15.75" thickBot="1" x14ac:dyDescent="0.3">
      <c r="E1" s="117" t="s">
        <v>82</v>
      </c>
      <c r="F1" s="118"/>
      <c r="G1" s="118"/>
      <c r="H1" s="119"/>
      <c r="I1" s="123" t="s">
        <v>93</v>
      </c>
      <c r="J1" s="118"/>
      <c r="K1" s="119"/>
      <c r="L1" s="125" t="s">
        <v>87</v>
      </c>
      <c r="M1" s="126"/>
      <c r="N1" s="126"/>
      <c r="O1" s="126"/>
      <c r="P1" s="127"/>
    </row>
    <row r="2" spans="1:18" s="3" customFormat="1" ht="15.75" thickBot="1" x14ac:dyDescent="0.3">
      <c r="A2" s="19" t="s">
        <v>0</v>
      </c>
      <c r="B2" s="20"/>
      <c r="C2" s="20"/>
      <c r="D2" s="20"/>
      <c r="E2" s="120"/>
      <c r="F2" s="121"/>
      <c r="G2" s="121"/>
      <c r="H2" s="122"/>
      <c r="I2" s="124"/>
      <c r="J2" s="121"/>
      <c r="K2" s="122"/>
      <c r="L2" s="128" t="s">
        <v>17</v>
      </c>
      <c r="M2" s="130" t="s">
        <v>88</v>
      </c>
      <c r="N2" s="131"/>
      <c r="O2" s="132" t="s">
        <v>89</v>
      </c>
      <c r="P2" s="134" t="s">
        <v>90</v>
      </c>
    </row>
    <row r="3" spans="1:18" ht="15.75" thickBot="1" x14ac:dyDescent="0.3">
      <c r="A3" s="44" t="s">
        <v>1</v>
      </c>
      <c r="B3" s="45" t="s">
        <v>2</v>
      </c>
      <c r="C3" s="45" t="s">
        <v>15</v>
      </c>
      <c r="D3" s="45" t="s">
        <v>3</v>
      </c>
      <c r="E3" s="46" t="s">
        <v>83</v>
      </c>
      <c r="F3" s="47" t="s">
        <v>84</v>
      </c>
      <c r="G3" s="47" t="s">
        <v>85</v>
      </c>
      <c r="H3" s="48" t="s">
        <v>86</v>
      </c>
      <c r="I3" s="49" t="s">
        <v>80</v>
      </c>
      <c r="J3" s="50" t="s">
        <v>81</v>
      </c>
      <c r="K3" s="51" t="s">
        <v>4</v>
      </c>
      <c r="L3" s="129"/>
      <c r="M3" s="79" t="s">
        <v>91</v>
      </c>
      <c r="N3" s="78" t="s">
        <v>92</v>
      </c>
      <c r="O3" s="133"/>
      <c r="P3" s="135"/>
    </row>
    <row r="4" spans="1:18" x14ac:dyDescent="0.25">
      <c r="A4" s="35">
        <v>44944</v>
      </c>
      <c r="B4" s="36" t="s">
        <v>5</v>
      </c>
      <c r="C4" s="36"/>
      <c r="D4" s="37">
        <v>0</v>
      </c>
      <c r="E4" s="25"/>
      <c r="F4" s="26"/>
      <c r="G4" s="27"/>
      <c r="H4" s="28"/>
      <c r="I4" s="60">
        <f>E4+F4+G4+H4</f>
        <v>0</v>
      </c>
      <c r="J4" s="38">
        <v>0</v>
      </c>
      <c r="K4" s="39">
        <f>I4-J4</f>
        <v>0</v>
      </c>
      <c r="L4" s="63"/>
      <c r="M4" s="114"/>
      <c r="N4" s="86"/>
      <c r="O4" s="86"/>
      <c r="P4" s="83"/>
    </row>
    <row r="5" spans="1:18" x14ac:dyDescent="0.25">
      <c r="A5" s="6">
        <v>44945</v>
      </c>
      <c r="B5" s="4" t="s">
        <v>6</v>
      </c>
      <c r="C5" s="81" t="s">
        <v>16</v>
      </c>
      <c r="D5" s="24">
        <v>23925</v>
      </c>
      <c r="E5" s="30"/>
      <c r="F5" s="5"/>
      <c r="G5" s="9"/>
      <c r="H5" s="29">
        <v>1000000</v>
      </c>
      <c r="I5" s="61">
        <f t="shared" ref="I5:I31" si="0">E5+F5+G5+H5</f>
        <v>1000000</v>
      </c>
      <c r="J5" s="11">
        <v>0</v>
      </c>
      <c r="K5" s="7">
        <f>I5-J5</f>
        <v>1000000</v>
      </c>
      <c r="L5" s="64"/>
      <c r="M5" s="87"/>
      <c r="N5" s="84"/>
      <c r="O5" s="84"/>
      <c r="P5" s="100"/>
      <c r="Q5" s="105">
        <f>E5+F5+G5+H5-I5+J5-L5-M5-N5-O5-P5</f>
        <v>0</v>
      </c>
    </row>
    <row r="6" spans="1:18" x14ac:dyDescent="0.25">
      <c r="A6" s="6">
        <v>44945</v>
      </c>
      <c r="B6" s="4" t="s">
        <v>7</v>
      </c>
      <c r="C6" s="4" t="s">
        <v>17</v>
      </c>
      <c r="D6" s="24">
        <v>1175271</v>
      </c>
      <c r="E6" s="30"/>
      <c r="F6" s="5"/>
      <c r="G6" s="9"/>
      <c r="H6" s="29"/>
      <c r="I6" s="61">
        <f t="shared" si="0"/>
        <v>0</v>
      </c>
      <c r="J6" s="11">
        <v>999999</v>
      </c>
      <c r="K6" s="34">
        <f>K5+I6-J6</f>
        <v>1</v>
      </c>
      <c r="L6" s="64">
        <v>999999</v>
      </c>
      <c r="M6" s="87"/>
      <c r="N6" s="84"/>
      <c r="O6" s="84"/>
      <c r="P6" s="100"/>
      <c r="Q6" s="105">
        <f t="shared" ref="Q6:Q32" si="1">E6+F6+G6+H6-I6+J6-L6-M6-N6-O6-P6</f>
        <v>0</v>
      </c>
      <c r="R6" s="105"/>
    </row>
    <row r="7" spans="1:18" x14ac:dyDescent="0.25">
      <c r="A7" s="6">
        <v>44949</v>
      </c>
      <c r="B7" s="4" t="s">
        <v>8</v>
      </c>
      <c r="C7" s="4" t="s">
        <v>8</v>
      </c>
      <c r="D7" s="24">
        <v>1175271</v>
      </c>
      <c r="E7" s="30"/>
      <c r="F7" s="5"/>
      <c r="G7" s="9">
        <v>200000</v>
      </c>
      <c r="H7" s="29"/>
      <c r="I7" s="61">
        <f t="shared" si="0"/>
        <v>200000</v>
      </c>
      <c r="J7" s="11">
        <v>0</v>
      </c>
      <c r="K7" s="34">
        <f t="shared" ref="K7:K31" si="2">K6+I7-J7</f>
        <v>200001</v>
      </c>
      <c r="L7" s="64"/>
      <c r="M7" s="87"/>
      <c r="N7" s="84"/>
      <c r="O7" s="84"/>
      <c r="P7" s="100"/>
      <c r="Q7" s="105">
        <f t="shared" si="1"/>
        <v>0</v>
      </c>
      <c r="R7" s="105"/>
    </row>
    <row r="8" spans="1:18" x14ac:dyDescent="0.25">
      <c r="A8" s="6">
        <v>44949</v>
      </c>
      <c r="B8" s="4" t="s">
        <v>9</v>
      </c>
      <c r="C8" s="4" t="s">
        <v>17</v>
      </c>
      <c r="D8" s="24">
        <v>9294231</v>
      </c>
      <c r="E8" s="30"/>
      <c r="F8" s="5"/>
      <c r="G8" s="9"/>
      <c r="H8" s="29"/>
      <c r="I8" s="61">
        <f t="shared" si="0"/>
        <v>0</v>
      </c>
      <c r="J8" s="11">
        <v>200000</v>
      </c>
      <c r="K8" s="34">
        <f t="shared" si="2"/>
        <v>1</v>
      </c>
      <c r="L8" s="64">
        <v>200000</v>
      </c>
      <c r="M8" s="87"/>
      <c r="N8" s="84"/>
      <c r="O8" s="84"/>
      <c r="P8" s="100"/>
      <c r="Q8" s="105">
        <f t="shared" si="1"/>
        <v>0</v>
      </c>
      <c r="R8" s="105"/>
    </row>
    <row r="9" spans="1:18" x14ac:dyDescent="0.25">
      <c r="A9" s="6">
        <v>44953</v>
      </c>
      <c r="B9" s="4" t="s">
        <v>8</v>
      </c>
      <c r="C9" s="4" t="s">
        <v>8</v>
      </c>
      <c r="D9" s="24">
        <v>1175271</v>
      </c>
      <c r="E9" s="30"/>
      <c r="F9" s="5"/>
      <c r="G9" s="9">
        <v>800000</v>
      </c>
      <c r="H9" s="29"/>
      <c r="I9" s="61">
        <f t="shared" si="0"/>
        <v>800000</v>
      </c>
      <c r="J9" s="11">
        <v>0</v>
      </c>
      <c r="K9" s="34">
        <f t="shared" si="2"/>
        <v>800001</v>
      </c>
      <c r="L9" s="64"/>
      <c r="M9" s="87"/>
      <c r="N9" s="84"/>
      <c r="O9" s="84"/>
      <c r="P9" s="100"/>
      <c r="Q9" s="105">
        <f t="shared" si="1"/>
        <v>0</v>
      </c>
      <c r="R9" s="105"/>
    </row>
    <row r="10" spans="1:18" x14ac:dyDescent="0.25">
      <c r="A10" s="6">
        <v>44953</v>
      </c>
      <c r="B10" s="4" t="s">
        <v>9</v>
      </c>
      <c r="C10" s="4" t="s">
        <v>17</v>
      </c>
      <c r="D10" s="24">
        <v>9382802</v>
      </c>
      <c r="E10" s="30"/>
      <c r="F10" s="5"/>
      <c r="G10" s="9"/>
      <c r="H10" s="29"/>
      <c r="I10" s="61">
        <f t="shared" si="0"/>
        <v>0</v>
      </c>
      <c r="J10" s="11">
        <v>800000</v>
      </c>
      <c r="K10" s="34">
        <f t="shared" si="2"/>
        <v>1</v>
      </c>
      <c r="L10" s="64">
        <v>800000</v>
      </c>
      <c r="M10" s="87"/>
      <c r="N10" s="84"/>
      <c r="O10" s="84"/>
      <c r="P10" s="100"/>
      <c r="Q10" s="105">
        <f t="shared" si="1"/>
        <v>0</v>
      </c>
      <c r="R10" s="105"/>
    </row>
    <row r="11" spans="1:18" x14ac:dyDescent="0.25">
      <c r="A11" s="6">
        <v>44960</v>
      </c>
      <c r="B11" s="4" t="s">
        <v>10</v>
      </c>
      <c r="C11" s="81" t="s">
        <v>16</v>
      </c>
      <c r="D11" s="24">
        <v>23492</v>
      </c>
      <c r="E11" s="30"/>
      <c r="F11" s="5"/>
      <c r="G11" s="9"/>
      <c r="H11" s="29">
        <v>3000</v>
      </c>
      <c r="I11" s="61">
        <f t="shared" si="0"/>
        <v>3000</v>
      </c>
      <c r="J11" s="11">
        <v>0</v>
      </c>
      <c r="K11" s="34">
        <f t="shared" si="2"/>
        <v>3001</v>
      </c>
      <c r="L11" s="64"/>
      <c r="M11" s="87"/>
      <c r="N11" s="84"/>
      <c r="O11" s="84"/>
      <c r="P11" s="100"/>
      <c r="Q11" s="105">
        <f t="shared" si="1"/>
        <v>0</v>
      </c>
      <c r="R11" s="105"/>
    </row>
    <row r="12" spans="1:18" x14ac:dyDescent="0.25">
      <c r="A12" s="6">
        <v>44960</v>
      </c>
      <c r="B12" s="4" t="s">
        <v>7</v>
      </c>
      <c r="C12" s="4" t="s">
        <v>17</v>
      </c>
      <c r="D12" s="24">
        <v>8925183</v>
      </c>
      <c r="E12" s="30"/>
      <c r="F12" s="5"/>
      <c r="G12" s="9"/>
      <c r="H12" s="29"/>
      <c r="I12" s="61">
        <f t="shared" si="0"/>
        <v>0</v>
      </c>
      <c r="J12" s="11">
        <v>3000</v>
      </c>
      <c r="K12" s="34">
        <f t="shared" si="2"/>
        <v>1</v>
      </c>
      <c r="L12" s="64">
        <v>3000</v>
      </c>
      <c r="M12" s="87"/>
      <c r="N12" s="84"/>
      <c r="O12" s="84"/>
      <c r="P12" s="100"/>
      <c r="Q12" s="105">
        <f t="shared" si="1"/>
        <v>0</v>
      </c>
      <c r="R12" s="105"/>
    </row>
    <row r="13" spans="1:18" x14ac:dyDescent="0.25">
      <c r="A13" s="6">
        <v>44963</v>
      </c>
      <c r="B13" s="4" t="s">
        <v>8</v>
      </c>
      <c r="C13" s="4" t="s">
        <v>8</v>
      </c>
      <c r="D13" s="24">
        <v>1175271</v>
      </c>
      <c r="E13" s="30"/>
      <c r="F13" s="5"/>
      <c r="G13" s="9">
        <v>25.62</v>
      </c>
      <c r="H13" s="29"/>
      <c r="I13" s="61">
        <f t="shared" si="0"/>
        <v>25.62</v>
      </c>
      <c r="J13" s="11">
        <v>0</v>
      </c>
      <c r="K13" s="34">
        <f t="shared" si="2"/>
        <v>26.62</v>
      </c>
      <c r="L13" s="64"/>
      <c r="M13" s="87"/>
      <c r="N13" s="84"/>
      <c r="O13" s="84"/>
      <c r="P13" s="100"/>
      <c r="Q13" s="105">
        <f t="shared" si="1"/>
        <v>0</v>
      </c>
    </row>
    <row r="14" spans="1:18" x14ac:dyDescent="0.25">
      <c r="A14" s="6">
        <v>44963</v>
      </c>
      <c r="B14" s="4" t="s">
        <v>8</v>
      </c>
      <c r="C14" s="4" t="s">
        <v>8</v>
      </c>
      <c r="D14" s="24">
        <v>8925183</v>
      </c>
      <c r="E14" s="30"/>
      <c r="F14" s="5"/>
      <c r="G14" s="9">
        <v>374.38</v>
      </c>
      <c r="H14" s="29"/>
      <c r="I14" s="61">
        <f t="shared" si="0"/>
        <v>374.38</v>
      </c>
      <c r="J14" s="11">
        <v>0</v>
      </c>
      <c r="K14" s="34">
        <f t="shared" si="2"/>
        <v>401</v>
      </c>
      <c r="L14" s="64"/>
      <c r="M14" s="87"/>
      <c r="N14" s="84"/>
      <c r="O14" s="84"/>
      <c r="P14" s="100"/>
      <c r="Q14" s="105">
        <f t="shared" si="1"/>
        <v>0</v>
      </c>
    </row>
    <row r="15" spans="1:18" x14ac:dyDescent="0.25">
      <c r="A15" s="6">
        <v>44963</v>
      </c>
      <c r="B15" s="4" t="s">
        <v>11</v>
      </c>
      <c r="C15" s="81" t="s">
        <v>18</v>
      </c>
      <c r="D15" s="24">
        <v>812557</v>
      </c>
      <c r="E15" s="30"/>
      <c r="F15" s="5"/>
      <c r="G15" s="9"/>
      <c r="H15" s="29"/>
      <c r="I15" s="61">
        <f t="shared" si="0"/>
        <v>0</v>
      </c>
      <c r="J15" s="11">
        <v>400</v>
      </c>
      <c r="K15" s="34">
        <f t="shared" si="2"/>
        <v>1</v>
      </c>
      <c r="L15" s="64"/>
      <c r="M15" s="87">
        <v>400</v>
      </c>
      <c r="N15" s="84"/>
      <c r="O15" s="84"/>
      <c r="P15" s="100"/>
      <c r="Q15" s="105">
        <f t="shared" si="1"/>
        <v>0</v>
      </c>
    </row>
    <row r="16" spans="1:18" x14ac:dyDescent="0.25">
      <c r="A16" s="6">
        <v>45020</v>
      </c>
      <c r="B16" s="4" t="s">
        <v>10</v>
      </c>
      <c r="C16" s="81" t="s">
        <v>16</v>
      </c>
      <c r="D16" s="24">
        <v>23256</v>
      </c>
      <c r="E16" s="30"/>
      <c r="F16" s="5"/>
      <c r="G16" s="9">
        <v>150000</v>
      </c>
      <c r="H16" s="29"/>
      <c r="I16" s="61">
        <f t="shared" si="0"/>
        <v>150000</v>
      </c>
      <c r="J16" s="11">
        <v>0</v>
      </c>
      <c r="K16" s="34">
        <f t="shared" si="2"/>
        <v>150001</v>
      </c>
      <c r="L16" s="64"/>
      <c r="M16" s="87"/>
      <c r="N16" s="84"/>
      <c r="O16" s="84"/>
      <c r="P16" s="100"/>
      <c r="Q16" s="105">
        <f t="shared" si="1"/>
        <v>0</v>
      </c>
    </row>
    <row r="17" spans="1:17" x14ac:dyDescent="0.25">
      <c r="A17" s="6">
        <v>45020</v>
      </c>
      <c r="B17" s="4" t="s">
        <v>7</v>
      </c>
      <c r="C17" s="4" t="s">
        <v>17</v>
      </c>
      <c r="D17" s="24">
        <v>9106650</v>
      </c>
      <c r="E17" s="30"/>
      <c r="F17" s="5"/>
      <c r="G17" s="9"/>
      <c r="H17" s="29"/>
      <c r="I17" s="61">
        <f t="shared" si="0"/>
        <v>0</v>
      </c>
      <c r="J17" s="11">
        <v>150000</v>
      </c>
      <c r="K17" s="34">
        <f t="shared" si="2"/>
        <v>1</v>
      </c>
      <c r="L17" s="64">
        <v>150000</v>
      </c>
      <c r="M17" s="87"/>
      <c r="N17" s="84"/>
      <c r="O17" s="84"/>
      <c r="P17" s="100"/>
      <c r="Q17" s="105">
        <f t="shared" si="1"/>
        <v>0</v>
      </c>
    </row>
    <row r="18" spans="1:17" x14ac:dyDescent="0.25">
      <c r="A18" s="6">
        <v>45030</v>
      </c>
      <c r="B18" s="4" t="s">
        <v>12</v>
      </c>
      <c r="C18" s="4" t="s">
        <v>19</v>
      </c>
      <c r="D18" s="24">
        <v>813798</v>
      </c>
      <c r="E18" s="30"/>
      <c r="F18" s="5"/>
      <c r="G18" s="9">
        <v>152636.07999999999</v>
      </c>
      <c r="H18" s="29"/>
      <c r="I18" s="61">
        <f t="shared" si="0"/>
        <v>152636.07999999999</v>
      </c>
      <c r="J18" s="11">
        <v>0</v>
      </c>
      <c r="K18" s="34">
        <f t="shared" si="2"/>
        <v>152637.07999999999</v>
      </c>
      <c r="L18" s="64"/>
      <c r="M18" s="87"/>
      <c r="N18" s="84"/>
      <c r="O18" s="84"/>
      <c r="P18" s="100"/>
      <c r="Q18" s="105">
        <f t="shared" si="1"/>
        <v>0</v>
      </c>
    </row>
    <row r="19" spans="1:17" x14ac:dyDescent="0.25">
      <c r="A19" s="6">
        <v>45030</v>
      </c>
      <c r="B19" s="4" t="s">
        <v>8</v>
      </c>
      <c r="C19" s="4" t="s">
        <v>8</v>
      </c>
      <c r="D19" s="24">
        <v>8925183</v>
      </c>
      <c r="E19" s="30"/>
      <c r="F19" s="5"/>
      <c r="G19" s="9">
        <v>2628.05</v>
      </c>
      <c r="H19" s="29"/>
      <c r="I19" s="61">
        <f t="shared" si="0"/>
        <v>2628.05</v>
      </c>
      <c r="J19" s="11">
        <v>0</v>
      </c>
      <c r="K19" s="34">
        <f t="shared" si="2"/>
        <v>155265.12999999998</v>
      </c>
      <c r="L19" s="64"/>
      <c r="M19" s="87"/>
      <c r="N19" s="84"/>
      <c r="O19" s="84"/>
      <c r="P19" s="100"/>
      <c r="Q19" s="105">
        <f t="shared" si="1"/>
        <v>0</v>
      </c>
    </row>
    <row r="20" spans="1:17" x14ac:dyDescent="0.25">
      <c r="A20" s="6">
        <v>45030</v>
      </c>
      <c r="B20" s="4" t="s">
        <v>8</v>
      </c>
      <c r="C20" s="4" t="s">
        <v>8</v>
      </c>
      <c r="D20" s="24">
        <v>9106650</v>
      </c>
      <c r="E20" s="30"/>
      <c r="F20" s="5"/>
      <c r="G20" s="9">
        <v>150007.03</v>
      </c>
      <c r="H20" s="29"/>
      <c r="I20" s="61">
        <f t="shared" si="0"/>
        <v>150007.03</v>
      </c>
      <c r="J20" s="11">
        <v>0</v>
      </c>
      <c r="K20" s="34">
        <f t="shared" si="2"/>
        <v>305272.15999999997</v>
      </c>
      <c r="L20" s="64"/>
      <c r="M20" s="87"/>
      <c r="N20" s="84"/>
      <c r="O20" s="84"/>
      <c r="P20" s="100"/>
      <c r="Q20" s="105">
        <f t="shared" si="1"/>
        <v>0</v>
      </c>
    </row>
    <row r="21" spans="1:17" x14ac:dyDescent="0.25">
      <c r="A21" s="6">
        <v>45030</v>
      </c>
      <c r="B21" s="4" t="s">
        <v>9</v>
      </c>
      <c r="C21" s="4" t="s">
        <v>17</v>
      </c>
      <c r="D21" s="24">
        <v>813798</v>
      </c>
      <c r="E21" s="30"/>
      <c r="F21" s="5"/>
      <c r="G21" s="9"/>
      <c r="H21" s="29"/>
      <c r="I21" s="61">
        <f t="shared" si="0"/>
        <v>0</v>
      </c>
      <c r="J21" s="11">
        <v>152636.07999999999</v>
      </c>
      <c r="K21" s="34">
        <f t="shared" si="2"/>
        <v>152636.07999999999</v>
      </c>
      <c r="L21" s="64">
        <v>152636.07999999999</v>
      </c>
      <c r="M21" s="87"/>
      <c r="N21" s="84"/>
      <c r="O21" s="84"/>
      <c r="P21" s="100"/>
      <c r="Q21" s="105">
        <f t="shared" si="1"/>
        <v>0</v>
      </c>
    </row>
    <row r="22" spans="1:17" x14ac:dyDescent="0.25">
      <c r="A22" s="6">
        <v>45030</v>
      </c>
      <c r="B22" s="4" t="s">
        <v>9</v>
      </c>
      <c r="C22" s="4" t="s">
        <v>17</v>
      </c>
      <c r="D22" s="24">
        <v>836048</v>
      </c>
      <c r="E22" s="30"/>
      <c r="F22" s="5"/>
      <c r="G22" s="9"/>
      <c r="H22" s="29"/>
      <c r="I22" s="61">
        <f t="shared" si="0"/>
        <v>0</v>
      </c>
      <c r="J22" s="11">
        <v>152536.07999999999</v>
      </c>
      <c r="K22" s="34">
        <f t="shared" si="2"/>
        <v>100</v>
      </c>
      <c r="L22" s="64">
        <v>152536.07999999999</v>
      </c>
      <c r="M22" s="87"/>
      <c r="N22" s="84"/>
      <c r="O22" s="84"/>
      <c r="P22" s="100"/>
      <c r="Q22" s="105">
        <f t="shared" si="1"/>
        <v>0</v>
      </c>
    </row>
    <row r="23" spans="1:17" x14ac:dyDescent="0.25">
      <c r="A23" s="6">
        <v>45033</v>
      </c>
      <c r="B23" s="4" t="s">
        <v>7</v>
      </c>
      <c r="C23" s="4" t="s">
        <v>17</v>
      </c>
      <c r="D23" s="24">
        <v>5649815</v>
      </c>
      <c r="E23" s="30"/>
      <c r="F23" s="5"/>
      <c r="G23" s="9"/>
      <c r="H23" s="29"/>
      <c r="I23" s="61">
        <f t="shared" si="0"/>
        <v>0</v>
      </c>
      <c r="J23" s="11">
        <v>99</v>
      </c>
      <c r="K23" s="34">
        <f t="shared" si="2"/>
        <v>1</v>
      </c>
      <c r="L23" s="64">
        <v>99</v>
      </c>
      <c r="M23" s="87"/>
      <c r="N23" s="84"/>
      <c r="O23" s="84"/>
      <c r="P23" s="100"/>
      <c r="Q23" s="105">
        <f t="shared" si="1"/>
        <v>0</v>
      </c>
    </row>
    <row r="24" spans="1:17" x14ac:dyDescent="0.25">
      <c r="A24" s="6">
        <v>45089</v>
      </c>
      <c r="B24" s="4" t="s">
        <v>10</v>
      </c>
      <c r="C24" s="81" t="s">
        <v>16</v>
      </c>
      <c r="D24" s="24">
        <v>23636</v>
      </c>
      <c r="E24" s="30"/>
      <c r="F24" s="5"/>
      <c r="G24" s="9">
        <v>150000</v>
      </c>
      <c r="H24" s="29"/>
      <c r="I24" s="61">
        <f t="shared" si="0"/>
        <v>150000</v>
      </c>
      <c r="J24" s="11">
        <v>0</v>
      </c>
      <c r="K24" s="34">
        <f t="shared" si="2"/>
        <v>150001</v>
      </c>
      <c r="L24" s="64"/>
      <c r="M24" s="87"/>
      <c r="N24" s="84"/>
      <c r="O24" s="84"/>
      <c r="P24" s="100"/>
      <c r="Q24" s="105">
        <f t="shared" si="1"/>
        <v>0</v>
      </c>
    </row>
    <row r="25" spans="1:17" x14ac:dyDescent="0.25">
      <c r="A25" s="6">
        <v>45089</v>
      </c>
      <c r="B25" s="4" t="s">
        <v>7</v>
      </c>
      <c r="C25" s="4" t="s">
        <v>17</v>
      </c>
      <c r="D25" s="24">
        <v>4525273</v>
      </c>
      <c r="E25" s="30"/>
      <c r="F25" s="5"/>
      <c r="G25" s="9"/>
      <c r="H25" s="29"/>
      <c r="I25" s="61">
        <f t="shared" si="0"/>
        <v>0</v>
      </c>
      <c r="J25" s="11">
        <v>150000</v>
      </c>
      <c r="K25" s="34">
        <f t="shared" si="2"/>
        <v>1</v>
      </c>
      <c r="L25" s="64">
        <v>150000</v>
      </c>
      <c r="M25" s="87"/>
      <c r="N25" s="84"/>
      <c r="O25" s="84"/>
      <c r="P25" s="100"/>
      <c r="Q25" s="105">
        <f t="shared" si="1"/>
        <v>0</v>
      </c>
    </row>
    <row r="26" spans="1:17" x14ac:dyDescent="0.25">
      <c r="A26" s="6">
        <v>45091</v>
      </c>
      <c r="B26" s="4" t="s">
        <v>8</v>
      </c>
      <c r="C26" s="4" t="s">
        <v>8</v>
      </c>
      <c r="D26" s="24">
        <v>4525273</v>
      </c>
      <c r="E26" s="30"/>
      <c r="F26" s="5"/>
      <c r="G26" s="9">
        <v>150000.42000000001</v>
      </c>
      <c r="H26" s="29"/>
      <c r="I26" s="61">
        <f t="shared" si="0"/>
        <v>150000.42000000001</v>
      </c>
      <c r="J26" s="11">
        <v>0</v>
      </c>
      <c r="K26" s="34">
        <f t="shared" si="2"/>
        <v>150001.42000000001</v>
      </c>
      <c r="L26" s="64"/>
      <c r="M26" s="87"/>
      <c r="N26" s="84"/>
      <c r="O26" s="84"/>
      <c r="P26" s="100"/>
      <c r="Q26" s="105">
        <f t="shared" si="1"/>
        <v>0</v>
      </c>
    </row>
    <row r="27" spans="1:17" x14ac:dyDescent="0.25">
      <c r="A27" s="6">
        <v>45091</v>
      </c>
      <c r="B27" s="4" t="s">
        <v>8</v>
      </c>
      <c r="C27" s="4" t="s">
        <v>8</v>
      </c>
      <c r="D27" s="24">
        <v>5649815</v>
      </c>
      <c r="E27" s="30"/>
      <c r="F27" s="5"/>
      <c r="G27" s="9">
        <v>99.07</v>
      </c>
      <c r="H27" s="29"/>
      <c r="I27" s="61">
        <f t="shared" si="0"/>
        <v>99.07</v>
      </c>
      <c r="J27" s="11">
        <v>0</v>
      </c>
      <c r="K27" s="34">
        <f t="shared" si="2"/>
        <v>150100.49000000002</v>
      </c>
      <c r="L27" s="64"/>
      <c r="M27" s="87"/>
      <c r="N27" s="84"/>
      <c r="O27" s="84"/>
      <c r="P27" s="100"/>
      <c r="Q27" s="105">
        <f t="shared" si="1"/>
        <v>0</v>
      </c>
    </row>
    <row r="28" spans="1:17" x14ac:dyDescent="0.25">
      <c r="A28" s="6">
        <v>45091</v>
      </c>
      <c r="B28" s="4" t="s">
        <v>9</v>
      </c>
      <c r="C28" s="4" t="s">
        <v>17</v>
      </c>
      <c r="D28" s="24">
        <v>1925969</v>
      </c>
      <c r="E28" s="30"/>
      <c r="F28" s="5"/>
      <c r="G28" s="9"/>
      <c r="H28" s="29"/>
      <c r="I28" s="61">
        <f t="shared" si="0"/>
        <v>0</v>
      </c>
      <c r="J28" s="11">
        <v>150099.49</v>
      </c>
      <c r="K28" s="34">
        <f t="shared" si="2"/>
        <v>1.0000000000291038</v>
      </c>
      <c r="L28" s="64">
        <v>150099.49</v>
      </c>
      <c r="M28" s="87"/>
      <c r="N28" s="84"/>
      <c r="O28" s="84"/>
      <c r="P28" s="100"/>
      <c r="Q28" s="105">
        <f t="shared" si="1"/>
        <v>0</v>
      </c>
    </row>
    <row r="29" spans="1:17" x14ac:dyDescent="0.25">
      <c r="A29" s="6">
        <v>45134</v>
      </c>
      <c r="B29" s="4" t="s">
        <v>11</v>
      </c>
      <c r="C29" s="81" t="s">
        <v>20</v>
      </c>
      <c r="D29" s="24">
        <v>1545516</v>
      </c>
      <c r="E29" s="30"/>
      <c r="F29" s="5"/>
      <c r="G29" s="9"/>
      <c r="H29" s="29"/>
      <c r="I29" s="61">
        <f t="shared" si="0"/>
        <v>0</v>
      </c>
      <c r="J29" s="11">
        <v>0.01</v>
      </c>
      <c r="K29" s="34">
        <f t="shared" si="2"/>
        <v>0.99000000002910382</v>
      </c>
      <c r="L29" s="64"/>
      <c r="M29" s="87">
        <v>0.01</v>
      </c>
      <c r="N29" s="84"/>
      <c r="O29" s="84"/>
      <c r="P29" s="100"/>
      <c r="Q29" s="105">
        <f t="shared" si="1"/>
        <v>0</v>
      </c>
    </row>
    <row r="30" spans="1:17" x14ac:dyDescent="0.25">
      <c r="A30" s="6">
        <v>45210</v>
      </c>
      <c r="B30" s="4" t="s">
        <v>13</v>
      </c>
      <c r="C30" s="4" t="s">
        <v>21</v>
      </c>
      <c r="D30" s="24">
        <v>2830023</v>
      </c>
      <c r="E30" s="30"/>
      <c r="F30" s="5"/>
      <c r="G30" s="9">
        <v>100000.01</v>
      </c>
      <c r="H30" s="29"/>
      <c r="I30" s="61">
        <f t="shared" si="0"/>
        <v>100000.01</v>
      </c>
      <c r="J30" s="11">
        <v>0</v>
      </c>
      <c r="K30" s="34">
        <f t="shared" si="2"/>
        <v>100001.00000000003</v>
      </c>
      <c r="L30" s="64"/>
      <c r="M30" s="87"/>
      <c r="N30" s="84"/>
      <c r="O30" s="84"/>
      <c r="P30" s="100"/>
      <c r="Q30" s="105">
        <f t="shared" si="1"/>
        <v>0</v>
      </c>
    </row>
    <row r="31" spans="1:17" ht="15.75" thickBot="1" x14ac:dyDescent="0.3">
      <c r="A31" s="6">
        <v>45210</v>
      </c>
      <c r="B31" s="4" t="s">
        <v>14</v>
      </c>
      <c r="C31" s="4" t="s">
        <v>22</v>
      </c>
      <c r="D31" s="24">
        <v>33</v>
      </c>
      <c r="E31" s="31"/>
      <c r="F31" s="54"/>
      <c r="G31" s="56"/>
      <c r="H31" s="42"/>
      <c r="I31" s="62">
        <f t="shared" si="0"/>
        <v>0</v>
      </c>
      <c r="J31" s="57">
        <v>100000</v>
      </c>
      <c r="K31" s="43">
        <f t="shared" si="2"/>
        <v>1.0000000000291038</v>
      </c>
      <c r="L31" s="65">
        <v>100000</v>
      </c>
      <c r="M31" s="87"/>
      <c r="N31" s="84"/>
      <c r="O31" s="84"/>
      <c r="P31" s="100"/>
      <c r="Q31" s="105">
        <f t="shared" si="1"/>
        <v>0</v>
      </c>
    </row>
    <row r="32" spans="1:17" ht="15.75" thickBot="1" x14ac:dyDescent="0.3">
      <c r="A32" s="55"/>
      <c r="B32" s="40"/>
      <c r="C32" s="40"/>
      <c r="D32" s="54"/>
      <c r="E32" s="41">
        <f t="shared" ref="E32:F32" si="3">SUM(E4:E31)</f>
        <v>0</v>
      </c>
      <c r="F32" s="41">
        <f t="shared" si="3"/>
        <v>0</v>
      </c>
      <c r="G32" s="41">
        <f>SUM(G4:G31)</f>
        <v>1855770.6600000001</v>
      </c>
      <c r="H32" s="41">
        <f>SUM(H4:H31)</f>
        <v>1003000</v>
      </c>
      <c r="I32" s="41">
        <f>SUM(I4:I31)</f>
        <v>2858770.6599999992</v>
      </c>
      <c r="J32" s="58">
        <f>SUM(J4:J31)</f>
        <v>2858769.66</v>
      </c>
      <c r="K32" s="59"/>
      <c r="L32" s="58">
        <f>SUM(L4:L31)</f>
        <v>2858369.6500000004</v>
      </c>
      <c r="M32" s="115">
        <f t="shared" ref="M32:P32" si="4">SUM(M4:M31)</f>
        <v>400.01</v>
      </c>
      <c r="N32" s="115">
        <f t="shared" si="4"/>
        <v>0</v>
      </c>
      <c r="O32" s="115">
        <f t="shared" si="4"/>
        <v>0</v>
      </c>
      <c r="P32" s="115">
        <f t="shared" si="4"/>
        <v>0</v>
      </c>
      <c r="Q32" s="105">
        <f t="shared" si="1"/>
        <v>7.078142516547814E-10</v>
      </c>
    </row>
    <row r="33" spans="12:16" x14ac:dyDescent="0.25">
      <c r="L33" s="23"/>
      <c r="M33" s="82">
        <f>M32+N32</f>
        <v>400.01</v>
      </c>
      <c r="N33" s="112"/>
      <c r="O33" s="113">
        <f>O32</f>
        <v>0</v>
      </c>
      <c r="P33" s="116">
        <f>P32</f>
        <v>0</v>
      </c>
    </row>
  </sheetData>
  <mergeCells count="7">
    <mergeCell ref="E1:H2"/>
    <mergeCell ref="I1:K2"/>
    <mergeCell ref="L1:P1"/>
    <mergeCell ref="L2:L3"/>
    <mergeCell ref="M2:N2"/>
    <mergeCell ref="O2:O3"/>
    <mergeCell ref="P2:P3"/>
  </mergeCells>
  <pageMargins left="0.51181102362204722" right="0.51181102362204722" top="0.78740157480314965" bottom="0.78740157480314965" header="0.31496062992125984" footer="0.31496062992125984"/>
  <pageSetup paperSize="9" scale="5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51"/>
  <sheetViews>
    <sheetView zoomScale="77" zoomScaleNormal="77" workbookViewId="0">
      <pane ySplit="3" topLeftCell="A126" activePane="bottomLeft" state="frozen"/>
      <selection pane="bottomLeft" activeCell="N142" sqref="N142"/>
    </sheetView>
  </sheetViews>
  <sheetFormatPr defaultRowHeight="15" x14ac:dyDescent="0.25"/>
  <cols>
    <col min="1" max="1" width="12.7109375" style="3" customWidth="1"/>
    <col min="2" max="2" width="27.85546875" customWidth="1"/>
    <col min="3" max="3" width="28.42578125" customWidth="1"/>
    <col min="4" max="4" width="12.28515625" style="2" customWidth="1"/>
    <col min="5" max="6" width="13.42578125" style="2" customWidth="1"/>
    <col min="7" max="7" width="13.42578125" style="16" customWidth="1"/>
    <col min="8" max="9" width="13.42578125" style="14" customWidth="1"/>
    <col min="10" max="10" width="13.42578125" style="15" customWidth="1"/>
    <col min="11" max="11" width="13.42578125" style="1" customWidth="1"/>
    <col min="12" max="12" width="13.140625" style="22" customWidth="1"/>
    <col min="13" max="16" width="13.140625" style="92" customWidth="1"/>
    <col min="17" max="17" width="0" hidden="1" customWidth="1"/>
  </cols>
  <sheetData>
    <row r="1" spans="1:17" ht="15.75" thickBot="1" x14ac:dyDescent="0.3">
      <c r="E1" s="117" t="s">
        <v>82</v>
      </c>
      <c r="F1" s="118"/>
      <c r="G1" s="118"/>
      <c r="H1" s="119"/>
      <c r="I1" s="123" t="s">
        <v>93</v>
      </c>
      <c r="J1" s="118"/>
      <c r="K1" s="119"/>
      <c r="L1" s="125" t="s">
        <v>87</v>
      </c>
      <c r="M1" s="126"/>
      <c r="N1" s="126"/>
      <c r="O1" s="126"/>
      <c r="P1" s="127"/>
    </row>
    <row r="2" spans="1:17" s="3" customFormat="1" ht="15.75" thickBot="1" x14ac:dyDescent="0.3">
      <c r="A2" s="19" t="s">
        <v>0</v>
      </c>
      <c r="B2" s="20"/>
      <c r="C2" s="20"/>
      <c r="D2" s="20"/>
      <c r="E2" s="120"/>
      <c r="F2" s="121"/>
      <c r="G2" s="121"/>
      <c r="H2" s="122"/>
      <c r="I2" s="124"/>
      <c r="J2" s="121"/>
      <c r="K2" s="122"/>
      <c r="L2" s="128" t="s">
        <v>17</v>
      </c>
      <c r="M2" s="130" t="s">
        <v>88</v>
      </c>
      <c r="N2" s="131"/>
      <c r="O2" s="132" t="s">
        <v>89</v>
      </c>
      <c r="P2" s="134" t="s">
        <v>90</v>
      </c>
    </row>
    <row r="3" spans="1:17" s="2" customFormat="1" ht="15.75" thickBot="1" x14ac:dyDescent="0.3">
      <c r="A3" s="44" t="s">
        <v>1</v>
      </c>
      <c r="B3" s="45" t="s">
        <v>2</v>
      </c>
      <c r="C3" s="45" t="s">
        <v>15</v>
      </c>
      <c r="D3" s="45" t="s">
        <v>3</v>
      </c>
      <c r="E3" s="46" t="s">
        <v>83</v>
      </c>
      <c r="F3" s="47" t="s">
        <v>84</v>
      </c>
      <c r="G3" s="47" t="s">
        <v>85</v>
      </c>
      <c r="H3" s="48" t="s">
        <v>86</v>
      </c>
      <c r="I3" s="49" t="s">
        <v>80</v>
      </c>
      <c r="J3" s="50" t="s">
        <v>81</v>
      </c>
      <c r="K3" s="51" t="s">
        <v>4</v>
      </c>
      <c r="L3" s="129"/>
      <c r="M3" s="79" t="s">
        <v>91</v>
      </c>
      <c r="N3" s="78" t="s">
        <v>92</v>
      </c>
      <c r="O3" s="133"/>
      <c r="P3" s="135"/>
    </row>
    <row r="4" spans="1:17" x14ac:dyDescent="0.25">
      <c r="A4" s="35">
        <v>45210</v>
      </c>
      <c r="B4" s="36" t="s">
        <v>5</v>
      </c>
      <c r="C4" s="36"/>
      <c r="D4" s="37">
        <v>0</v>
      </c>
      <c r="E4" s="25"/>
      <c r="F4" s="26"/>
      <c r="G4" s="52"/>
      <c r="H4" s="67"/>
      <c r="I4" s="60">
        <f t="shared" ref="I4:I35" si="0">E4+F4+G4+H4</f>
        <v>0</v>
      </c>
      <c r="J4" s="53">
        <v>0</v>
      </c>
      <c r="K4" s="39">
        <f>'EXTRATO - 2023'!K31</f>
        <v>1.0000000000291038</v>
      </c>
      <c r="L4" s="63"/>
      <c r="M4" s="89"/>
      <c r="N4" s="86"/>
      <c r="O4" s="86"/>
      <c r="P4" s="83"/>
    </row>
    <row r="5" spans="1:17" x14ac:dyDescent="0.25">
      <c r="A5" s="6">
        <v>45327</v>
      </c>
      <c r="B5" s="4" t="s">
        <v>13</v>
      </c>
      <c r="C5" s="4" t="s">
        <v>13</v>
      </c>
      <c r="D5" s="24">
        <v>330023</v>
      </c>
      <c r="E5" s="30"/>
      <c r="F5" s="5"/>
      <c r="G5" s="17">
        <v>451.82</v>
      </c>
      <c r="H5" s="68"/>
      <c r="I5" s="61">
        <f t="shared" si="0"/>
        <v>451.82</v>
      </c>
      <c r="J5" s="18">
        <v>0</v>
      </c>
      <c r="K5" s="7">
        <f>K4+I5-J5</f>
        <v>452.8200000000291</v>
      </c>
      <c r="L5" s="64"/>
      <c r="M5" s="99"/>
      <c r="N5" s="84"/>
      <c r="O5" s="84"/>
      <c r="P5" s="100"/>
      <c r="Q5" s="105">
        <f>E5+F5+G5+H5-I5+J5-L5-M5-N5-O5-P5</f>
        <v>0</v>
      </c>
    </row>
    <row r="6" spans="1:17" x14ac:dyDescent="0.25">
      <c r="A6" s="6">
        <v>45327</v>
      </c>
      <c r="B6" s="4" t="s">
        <v>43</v>
      </c>
      <c r="C6" s="4" t="s">
        <v>48</v>
      </c>
      <c r="D6" s="24">
        <v>277318</v>
      </c>
      <c r="E6" s="30"/>
      <c r="F6" s="5"/>
      <c r="G6" s="17"/>
      <c r="H6" s="68"/>
      <c r="I6" s="61">
        <f t="shared" si="0"/>
        <v>0</v>
      </c>
      <c r="J6" s="18">
        <v>306.82</v>
      </c>
      <c r="K6" s="7">
        <f t="shared" ref="K6:K69" si="1">K5+I6-J6</f>
        <v>146.0000000000291</v>
      </c>
      <c r="L6" s="64"/>
      <c r="M6" s="99">
        <v>306.82</v>
      </c>
      <c r="N6" s="84"/>
      <c r="O6" s="84"/>
      <c r="P6" s="100"/>
      <c r="Q6" s="105">
        <f t="shared" ref="Q6:Q69" si="2">E6+F6+G6+H6-I6+J6-L6-M6-N6-O6-P6</f>
        <v>0</v>
      </c>
    </row>
    <row r="7" spans="1:17" x14ac:dyDescent="0.25">
      <c r="A7" s="6">
        <v>45327</v>
      </c>
      <c r="B7" s="4" t="s">
        <v>43</v>
      </c>
      <c r="C7" s="4" t="s">
        <v>49</v>
      </c>
      <c r="D7" s="24">
        <v>915606</v>
      </c>
      <c r="E7" s="30"/>
      <c r="F7" s="5"/>
      <c r="G7" s="17"/>
      <c r="H7" s="68"/>
      <c r="I7" s="61">
        <f t="shared" si="0"/>
        <v>0</v>
      </c>
      <c r="J7" s="18">
        <v>145</v>
      </c>
      <c r="K7" s="7">
        <f t="shared" si="1"/>
        <v>1.0000000000291038</v>
      </c>
      <c r="L7" s="64"/>
      <c r="M7" s="99">
        <v>145</v>
      </c>
      <c r="N7" s="84"/>
      <c r="O7" s="84"/>
      <c r="P7" s="100"/>
      <c r="Q7" s="105">
        <f t="shared" si="2"/>
        <v>0</v>
      </c>
    </row>
    <row r="8" spans="1:17" x14ac:dyDescent="0.25">
      <c r="A8" s="6">
        <v>45378</v>
      </c>
      <c r="B8" s="4" t="s">
        <v>13</v>
      </c>
      <c r="C8" s="4" t="s">
        <v>13</v>
      </c>
      <c r="D8" s="24">
        <v>860023</v>
      </c>
      <c r="E8" s="30"/>
      <c r="F8" s="5"/>
      <c r="G8" s="17">
        <v>80156.850000000006</v>
      </c>
      <c r="H8" s="68"/>
      <c r="I8" s="61">
        <f t="shared" si="0"/>
        <v>80156.850000000006</v>
      </c>
      <c r="J8" s="18">
        <v>0</v>
      </c>
      <c r="K8" s="7">
        <f t="shared" si="1"/>
        <v>80157.850000000035</v>
      </c>
      <c r="L8" s="64"/>
      <c r="M8" s="99"/>
      <c r="N8" s="84"/>
      <c r="O8" s="84"/>
      <c r="P8" s="100"/>
      <c r="Q8" s="105">
        <f t="shared" si="2"/>
        <v>0</v>
      </c>
    </row>
    <row r="9" spans="1:17" x14ac:dyDescent="0.25">
      <c r="A9" s="6">
        <v>45378</v>
      </c>
      <c r="B9" s="4" t="s">
        <v>13</v>
      </c>
      <c r="C9" s="4" t="s">
        <v>13</v>
      </c>
      <c r="D9" s="24">
        <v>860023</v>
      </c>
      <c r="E9" s="30"/>
      <c r="F9" s="5"/>
      <c r="G9" s="17">
        <v>119843.15</v>
      </c>
      <c r="H9" s="68"/>
      <c r="I9" s="61">
        <f t="shared" si="0"/>
        <v>119843.15</v>
      </c>
      <c r="J9" s="18">
        <v>0</v>
      </c>
      <c r="K9" s="7">
        <f t="shared" si="1"/>
        <v>200001.00000000003</v>
      </c>
      <c r="L9" s="64"/>
      <c r="M9" s="99"/>
      <c r="N9" s="84"/>
      <c r="O9" s="84"/>
      <c r="P9" s="100"/>
      <c r="Q9" s="105">
        <f t="shared" si="2"/>
        <v>0</v>
      </c>
    </row>
    <row r="10" spans="1:17" x14ac:dyDescent="0.25">
      <c r="A10" s="6">
        <v>45378</v>
      </c>
      <c r="B10" s="4" t="s">
        <v>14</v>
      </c>
      <c r="C10" s="4" t="s">
        <v>50</v>
      </c>
      <c r="D10" s="24">
        <v>51</v>
      </c>
      <c r="E10" s="30"/>
      <c r="F10" s="5"/>
      <c r="G10" s="17"/>
      <c r="H10" s="68"/>
      <c r="I10" s="61">
        <f t="shared" si="0"/>
        <v>0</v>
      </c>
      <c r="J10" s="18">
        <v>200000</v>
      </c>
      <c r="K10" s="7">
        <f t="shared" si="1"/>
        <v>1.0000000000291038</v>
      </c>
      <c r="L10" s="64">
        <v>200000</v>
      </c>
      <c r="M10" s="99"/>
      <c r="N10" s="84"/>
      <c r="O10" s="84"/>
      <c r="P10" s="100"/>
      <c r="Q10" s="105">
        <f t="shared" si="2"/>
        <v>0</v>
      </c>
    </row>
    <row r="11" spans="1:17" x14ac:dyDescent="0.25">
      <c r="A11" s="6">
        <v>45435</v>
      </c>
      <c r="B11" s="4" t="s">
        <v>13</v>
      </c>
      <c r="C11" s="4" t="s">
        <v>13</v>
      </c>
      <c r="D11" s="24">
        <v>1430023</v>
      </c>
      <c r="E11" s="30"/>
      <c r="F11" s="5"/>
      <c r="G11" s="17">
        <v>1000</v>
      </c>
      <c r="H11" s="68"/>
      <c r="I11" s="61">
        <f t="shared" si="0"/>
        <v>1000</v>
      </c>
      <c r="J11" s="18">
        <v>0</v>
      </c>
      <c r="K11" s="7">
        <f t="shared" si="1"/>
        <v>1001.0000000000291</v>
      </c>
      <c r="L11" s="64"/>
      <c r="M11" s="99"/>
      <c r="N11" s="84"/>
      <c r="O11" s="84"/>
      <c r="P11" s="100"/>
      <c r="Q11" s="105">
        <f t="shared" si="2"/>
        <v>0</v>
      </c>
    </row>
    <row r="12" spans="1:17" x14ac:dyDescent="0.25">
      <c r="A12" s="6">
        <v>45435</v>
      </c>
      <c r="B12" s="4" t="s">
        <v>44</v>
      </c>
      <c r="C12" s="4" t="s">
        <v>16</v>
      </c>
      <c r="D12" s="24">
        <v>23864</v>
      </c>
      <c r="E12" s="30"/>
      <c r="F12" s="5"/>
      <c r="G12" s="17"/>
      <c r="H12" s="68"/>
      <c r="I12" s="61">
        <f t="shared" si="0"/>
        <v>0</v>
      </c>
      <c r="J12" s="18">
        <v>1000</v>
      </c>
      <c r="K12" s="7">
        <f t="shared" si="1"/>
        <v>1.0000000000291038</v>
      </c>
      <c r="L12" s="64">
        <v>1000</v>
      </c>
      <c r="M12" s="99"/>
      <c r="N12" s="84"/>
      <c r="O12" s="84"/>
      <c r="P12" s="100"/>
      <c r="Q12" s="105">
        <f t="shared" si="2"/>
        <v>0</v>
      </c>
    </row>
    <row r="13" spans="1:17" x14ac:dyDescent="0.25">
      <c r="A13" s="6">
        <v>45453</v>
      </c>
      <c r="B13" s="4" t="s">
        <v>13</v>
      </c>
      <c r="C13" s="4" t="s">
        <v>13</v>
      </c>
      <c r="D13" s="24">
        <v>1590023</v>
      </c>
      <c r="E13" s="30"/>
      <c r="F13" s="5"/>
      <c r="G13" s="17">
        <v>10000</v>
      </c>
      <c r="H13" s="68"/>
      <c r="I13" s="61">
        <f t="shared" si="0"/>
        <v>10000</v>
      </c>
      <c r="J13" s="18">
        <v>0</v>
      </c>
      <c r="K13" s="7">
        <f t="shared" si="1"/>
        <v>10001.000000000029</v>
      </c>
      <c r="L13" s="64"/>
      <c r="M13" s="99"/>
      <c r="N13" s="84"/>
      <c r="O13" s="84"/>
      <c r="P13" s="100"/>
      <c r="Q13" s="105">
        <f t="shared" si="2"/>
        <v>0</v>
      </c>
    </row>
    <row r="14" spans="1:17" x14ac:dyDescent="0.25">
      <c r="A14" s="6">
        <v>45453</v>
      </c>
      <c r="B14" s="4" t="s">
        <v>24</v>
      </c>
      <c r="C14" s="4" t="s">
        <v>16</v>
      </c>
      <c r="D14" s="24">
        <v>23027</v>
      </c>
      <c r="E14" s="30"/>
      <c r="F14" s="5"/>
      <c r="G14" s="17"/>
      <c r="H14" s="68"/>
      <c r="I14" s="61">
        <f t="shared" si="0"/>
        <v>0</v>
      </c>
      <c r="J14" s="18">
        <v>10000</v>
      </c>
      <c r="K14" s="7">
        <f t="shared" si="1"/>
        <v>1.0000000000291038</v>
      </c>
      <c r="L14" s="64">
        <v>10000</v>
      </c>
      <c r="M14" s="99"/>
      <c r="N14" s="84"/>
      <c r="O14" s="84"/>
      <c r="P14" s="100"/>
      <c r="Q14" s="105">
        <f t="shared" si="2"/>
        <v>0</v>
      </c>
    </row>
    <row r="15" spans="1:17" x14ac:dyDescent="0.25">
      <c r="A15" s="6">
        <v>45460</v>
      </c>
      <c r="B15" s="4" t="s">
        <v>13</v>
      </c>
      <c r="C15" s="4" t="s">
        <v>13</v>
      </c>
      <c r="D15" s="24">
        <v>1660023</v>
      </c>
      <c r="E15" s="30"/>
      <c r="F15" s="5"/>
      <c r="G15" s="17">
        <v>6000</v>
      </c>
      <c r="H15" s="68"/>
      <c r="I15" s="61">
        <f t="shared" si="0"/>
        <v>6000</v>
      </c>
      <c r="J15" s="18">
        <v>0</v>
      </c>
      <c r="K15" s="7">
        <f t="shared" si="1"/>
        <v>6001.0000000000291</v>
      </c>
      <c r="L15" s="64"/>
      <c r="M15" s="99"/>
      <c r="N15" s="84"/>
      <c r="O15" s="84"/>
      <c r="P15" s="100"/>
      <c r="Q15" s="105">
        <f t="shared" si="2"/>
        <v>0</v>
      </c>
    </row>
    <row r="16" spans="1:17" x14ac:dyDescent="0.25">
      <c r="A16" s="6">
        <v>45460</v>
      </c>
      <c r="B16" s="4" t="s">
        <v>24</v>
      </c>
      <c r="C16" s="4" t="s">
        <v>16</v>
      </c>
      <c r="D16" s="24">
        <v>23474</v>
      </c>
      <c r="E16" s="30"/>
      <c r="F16" s="5"/>
      <c r="G16" s="17"/>
      <c r="H16" s="68"/>
      <c r="I16" s="61">
        <f t="shared" si="0"/>
        <v>0</v>
      </c>
      <c r="J16" s="18">
        <v>6000</v>
      </c>
      <c r="K16" s="7">
        <f t="shared" si="1"/>
        <v>1.0000000000291038</v>
      </c>
      <c r="L16" s="64">
        <v>6000</v>
      </c>
      <c r="M16" s="99"/>
      <c r="N16" s="84"/>
      <c r="O16" s="84"/>
      <c r="P16" s="100"/>
      <c r="Q16" s="105">
        <f t="shared" si="2"/>
        <v>0</v>
      </c>
    </row>
    <row r="17" spans="1:17" x14ac:dyDescent="0.25">
      <c r="A17" s="6">
        <v>45467</v>
      </c>
      <c r="B17" s="4" t="s">
        <v>13</v>
      </c>
      <c r="C17" s="4" t="s">
        <v>13</v>
      </c>
      <c r="D17" s="24">
        <v>1730023</v>
      </c>
      <c r="E17" s="30"/>
      <c r="F17" s="5"/>
      <c r="G17" s="17">
        <v>1300.3900000000001</v>
      </c>
      <c r="H17" s="68"/>
      <c r="I17" s="61">
        <f t="shared" si="0"/>
        <v>1300.3900000000001</v>
      </c>
      <c r="J17" s="18">
        <v>0</v>
      </c>
      <c r="K17" s="7">
        <f t="shared" si="1"/>
        <v>1301.3900000000292</v>
      </c>
      <c r="L17" s="64"/>
      <c r="M17" s="99"/>
      <c r="N17" s="84"/>
      <c r="O17" s="84"/>
      <c r="P17" s="100"/>
      <c r="Q17" s="105">
        <f t="shared" si="2"/>
        <v>0</v>
      </c>
    </row>
    <row r="18" spans="1:17" x14ac:dyDescent="0.25">
      <c r="A18" s="6">
        <v>45467</v>
      </c>
      <c r="B18" s="4" t="s">
        <v>24</v>
      </c>
      <c r="C18" s="4" t="s">
        <v>16</v>
      </c>
      <c r="D18" s="24">
        <v>23867</v>
      </c>
      <c r="E18" s="30"/>
      <c r="F18" s="5"/>
      <c r="G18" s="17"/>
      <c r="H18" s="68"/>
      <c r="I18" s="61">
        <f t="shared" si="0"/>
        <v>0</v>
      </c>
      <c r="J18" s="18">
        <v>1000</v>
      </c>
      <c r="K18" s="7">
        <f t="shared" si="1"/>
        <v>301.3900000000292</v>
      </c>
      <c r="L18" s="64">
        <v>1000</v>
      </c>
      <c r="M18" s="99"/>
      <c r="N18" s="84"/>
      <c r="O18" s="84"/>
      <c r="P18" s="100"/>
      <c r="Q18" s="105">
        <f t="shared" si="2"/>
        <v>0</v>
      </c>
    </row>
    <row r="19" spans="1:17" x14ac:dyDescent="0.25">
      <c r="A19" s="6">
        <v>45467</v>
      </c>
      <c r="B19" s="4" t="s">
        <v>23</v>
      </c>
      <c r="C19" s="4" t="s">
        <v>39</v>
      </c>
      <c r="D19" s="24">
        <v>1925439</v>
      </c>
      <c r="E19" s="30"/>
      <c r="F19" s="5"/>
      <c r="G19" s="17"/>
      <c r="H19" s="68"/>
      <c r="I19" s="61">
        <f t="shared" si="0"/>
        <v>0</v>
      </c>
      <c r="J19" s="18">
        <v>300.39</v>
      </c>
      <c r="K19" s="7">
        <f t="shared" si="1"/>
        <v>1.0000000000292175</v>
      </c>
      <c r="L19" s="64"/>
      <c r="M19" s="99">
        <v>300.39</v>
      </c>
      <c r="N19" s="84"/>
      <c r="O19" s="84"/>
      <c r="P19" s="100"/>
      <c r="Q19" s="105">
        <f t="shared" si="2"/>
        <v>0</v>
      </c>
    </row>
    <row r="20" spans="1:17" x14ac:dyDescent="0.25">
      <c r="A20" s="6">
        <v>45469</v>
      </c>
      <c r="B20" s="4" t="s">
        <v>13</v>
      </c>
      <c r="C20" s="4" t="s">
        <v>13</v>
      </c>
      <c r="D20" s="24">
        <v>1770023</v>
      </c>
      <c r="E20" s="30"/>
      <c r="F20" s="5"/>
      <c r="G20" s="17">
        <v>1500</v>
      </c>
      <c r="H20" s="68"/>
      <c r="I20" s="61">
        <f t="shared" si="0"/>
        <v>1500</v>
      </c>
      <c r="J20" s="18">
        <v>0</v>
      </c>
      <c r="K20" s="7">
        <f t="shared" si="1"/>
        <v>1501.0000000000291</v>
      </c>
      <c r="L20" s="64"/>
      <c r="M20" s="99"/>
      <c r="N20" s="84"/>
      <c r="O20" s="84"/>
      <c r="P20" s="100"/>
      <c r="Q20" s="105">
        <f t="shared" si="2"/>
        <v>0</v>
      </c>
    </row>
    <row r="21" spans="1:17" x14ac:dyDescent="0.25">
      <c r="A21" s="6">
        <v>45469</v>
      </c>
      <c r="B21" s="4" t="s">
        <v>24</v>
      </c>
      <c r="C21" s="4" t="s">
        <v>16</v>
      </c>
      <c r="D21" s="24">
        <v>23880</v>
      </c>
      <c r="E21" s="30"/>
      <c r="F21" s="5"/>
      <c r="G21" s="17"/>
      <c r="H21" s="68"/>
      <c r="I21" s="61">
        <f t="shared" si="0"/>
        <v>0</v>
      </c>
      <c r="J21" s="18">
        <v>1500</v>
      </c>
      <c r="K21" s="7">
        <f t="shared" si="1"/>
        <v>1.0000000000291038</v>
      </c>
      <c r="L21" s="64">
        <v>1500</v>
      </c>
      <c r="M21" s="99"/>
      <c r="N21" s="84"/>
      <c r="O21" s="84"/>
      <c r="P21" s="100"/>
      <c r="Q21" s="105">
        <f t="shared" si="2"/>
        <v>0</v>
      </c>
    </row>
    <row r="22" spans="1:17" x14ac:dyDescent="0.25">
      <c r="A22" s="6">
        <v>45484</v>
      </c>
      <c r="B22" s="4" t="s">
        <v>13</v>
      </c>
      <c r="C22" s="4" t="s">
        <v>13</v>
      </c>
      <c r="D22" s="24">
        <v>1920023</v>
      </c>
      <c r="E22" s="30"/>
      <c r="F22" s="5"/>
      <c r="G22" s="17">
        <v>2000</v>
      </c>
      <c r="H22" s="68"/>
      <c r="I22" s="61">
        <f t="shared" si="0"/>
        <v>2000</v>
      </c>
      <c r="J22" s="18">
        <v>0</v>
      </c>
      <c r="K22" s="7">
        <f t="shared" si="1"/>
        <v>2001.0000000000291</v>
      </c>
      <c r="L22" s="64"/>
      <c r="M22" s="99"/>
      <c r="N22" s="84"/>
      <c r="O22" s="84"/>
      <c r="P22" s="100"/>
      <c r="Q22" s="105">
        <f t="shared" si="2"/>
        <v>0</v>
      </c>
    </row>
    <row r="23" spans="1:17" x14ac:dyDescent="0.25">
      <c r="A23" s="6">
        <v>45484</v>
      </c>
      <c r="B23" s="4" t="s">
        <v>24</v>
      </c>
      <c r="C23" s="4" t="s">
        <v>16</v>
      </c>
      <c r="D23" s="24">
        <v>23171</v>
      </c>
      <c r="E23" s="30"/>
      <c r="F23" s="5"/>
      <c r="G23" s="17"/>
      <c r="H23" s="68"/>
      <c r="I23" s="61">
        <f t="shared" si="0"/>
        <v>0</v>
      </c>
      <c r="J23" s="18">
        <v>2000</v>
      </c>
      <c r="K23" s="7">
        <f t="shared" si="1"/>
        <v>1.0000000000291038</v>
      </c>
      <c r="L23" s="64">
        <v>2000</v>
      </c>
      <c r="M23" s="99"/>
      <c r="N23" s="84"/>
      <c r="O23" s="84"/>
      <c r="P23" s="100"/>
      <c r="Q23" s="105">
        <f t="shared" si="2"/>
        <v>0</v>
      </c>
    </row>
    <row r="24" spans="1:17" x14ac:dyDescent="0.25">
      <c r="A24" s="6">
        <v>45488</v>
      </c>
      <c r="B24" s="4" t="s">
        <v>13</v>
      </c>
      <c r="C24" s="4" t="s">
        <v>13</v>
      </c>
      <c r="D24" s="24">
        <v>1940023</v>
      </c>
      <c r="E24" s="30"/>
      <c r="F24" s="5"/>
      <c r="G24" s="17">
        <v>10000</v>
      </c>
      <c r="H24" s="68"/>
      <c r="I24" s="61">
        <f t="shared" si="0"/>
        <v>10000</v>
      </c>
      <c r="J24" s="18">
        <v>0</v>
      </c>
      <c r="K24" s="7">
        <f t="shared" si="1"/>
        <v>10001.000000000029</v>
      </c>
      <c r="L24" s="64"/>
      <c r="M24" s="99"/>
      <c r="N24" s="84"/>
      <c r="O24" s="84"/>
      <c r="P24" s="100"/>
      <c r="Q24" s="105">
        <f t="shared" si="2"/>
        <v>0</v>
      </c>
    </row>
    <row r="25" spans="1:17" x14ac:dyDescent="0.25">
      <c r="A25" s="6">
        <v>45488</v>
      </c>
      <c r="B25" s="4" t="s">
        <v>24</v>
      </c>
      <c r="C25" s="4" t="s">
        <v>16</v>
      </c>
      <c r="D25" s="24">
        <v>23214</v>
      </c>
      <c r="E25" s="30"/>
      <c r="F25" s="5"/>
      <c r="G25" s="17"/>
      <c r="H25" s="68"/>
      <c r="I25" s="61">
        <f t="shared" si="0"/>
        <v>0</v>
      </c>
      <c r="J25" s="18">
        <v>10000</v>
      </c>
      <c r="K25" s="7">
        <f t="shared" si="1"/>
        <v>1.0000000000291038</v>
      </c>
      <c r="L25" s="64">
        <v>10000</v>
      </c>
      <c r="M25" s="99"/>
      <c r="N25" s="84"/>
      <c r="O25" s="84"/>
      <c r="P25" s="100"/>
      <c r="Q25" s="105">
        <f t="shared" si="2"/>
        <v>0</v>
      </c>
    </row>
    <row r="26" spans="1:17" x14ac:dyDescent="0.25">
      <c r="A26" s="6">
        <v>45489</v>
      </c>
      <c r="B26" s="4" t="s">
        <v>13</v>
      </c>
      <c r="C26" s="4" t="s">
        <v>13</v>
      </c>
      <c r="D26" s="24">
        <v>1970023</v>
      </c>
      <c r="E26" s="30"/>
      <c r="F26" s="5"/>
      <c r="G26" s="17">
        <v>6000</v>
      </c>
      <c r="H26" s="68"/>
      <c r="I26" s="61">
        <f t="shared" si="0"/>
        <v>6000</v>
      </c>
      <c r="J26" s="18">
        <v>0</v>
      </c>
      <c r="K26" s="7">
        <f t="shared" si="1"/>
        <v>6001.0000000000291</v>
      </c>
      <c r="L26" s="64"/>
      <c r="M26" s="99"/>
      <c r="N26" s="84"/>
      <c r="O26" s="84"/>
      <c r="P26" s="100"/>
      <c r="Q26" s="105">
        <f t="shared" si="2"/>
        <v>0</v>
      </c>
    </row>
    <row r="27" spans="1:17" x14ac:dyDescent="0.25">
      <c r="A27" s="6">
        <v>45489</v>
      </c>
      <c r="B27" s="4" t="s">
        <v>24</v>
      </c>
      <c r="C27" s="4" t="s">
        <v>16</v>
      </c>
      <c r="D27" s="24">
        <v>23712</v>
      </c>
      <c r="E27" s="30"/>
      <c r="F27" s="5"/>
      <c r="G27" s="17"/>
      <c r="H27" s="68"/>
      <c r="I27" s="61">
        <f t="shared" si="0"/>
        <v>0</v>
      </c>
      <c r="J27" s="18">
        <v>6000</v>
      </c>
      <c r="K27" s="7">
        <f t="shared" si="1"/>
        <v>1.0000000000291038</v>
      </c>
      <c r="L27" s="64">
        <v>6000</v>
      </c>
      <c r="M27" s="99"/>
      <c r="N27" s="84"/>
      <c r="O27" s="84"/>
      <c r="P27" s="100"/>
      <c r="Q27" s="105">
        <f t="shared" si="2"/>
        <v>0</v>
      </c>
    </row>
    <row r="28" spans="1:17" x14ac:dyDescent="0.25">
      <c r="A28" s="6">
        <v>45495</v>
      </c>
      <c r="B28" s="4" t="s">
        <v>13</v>
      </c>
      <c r="C28" s="4" t="s">
        <v>13</v>
      </c>
      <c r="D28" s="24">
        <v>2010023</v>
      </c>
      <c r="E28" s="30"/>
      <c r="F28" s="5"/>
      <c r="G28" s="17">
        <v>5000</v>
      </c>
      <c r="H28" s="68"/>
      <c r="I28" s="61">
        <f t="shared" si="0"/>
        <v>5000</v>
      </c>
      <c r="J28" s="18">
        <v>0</v>
      </c>
      <c r="K28" s="7">
        <f t="shared" si="1"/>
        <v>5001.0000000000291</v>
      </c>
      <c r="L28" s="64"/>
      <c r="M28" s="99"/>
      <c r="N28" s="84"/>
      <c r="O28" s="84"/>
      <c r="P28" s="100"/>
      <c r="Q28" s="105">
        <f t="shared" si="2"/>
        <v>0</v>
      </c>
    </row>
    <row r="29" spans="1:17" x14ac:dyDescent="0.25">
      <c r="A29" s="6">
        <v>45495</v>
      </c>
      <c r="B29" s="4" t="s">
        <v>24</v>
      </c>
      <c r="C29" s="4" t="s">
        <v>16</v>
      </c>
      <c r="D29" s="24">
        <v>23601</v>
      </c>
      <c r="E29" s="30"/>
      <c r="F29" s="5"/>
      <c r="G29" s="17"/>
      <c r="H29" s="68"/>
      <c r="I29" s="61">
        <f t="shared" si="0"/>
        <v>0</v>
      </c>
      <c r="J29" s="18">
        <v>5000</v>
      </c>
      <c r="K29" s="7">
        <f t="shared" si="1"/>
        <v>1.0000000000291038</v>
      </c>
      <c r="L29" s="64">
        <v>5000</v>
      </c>
      <c r="M29" s="99"/>
      <c r="N29" s="84"/>
      <c r="O29" s="84"/>
      <c r="P29" s="100"/>
      <c r="Q29" s="105">
        <f t="shared" si="2"/>
        <v>0</v>
      </c>
    </row>
    <row r="30" spans="1:17" x14ac:dyDescent="0.25">
      <c r="A30" s="6">
        <v>45497</v>
      </c>
      <c r="B30" s="4" t="s">
        <v>13</v>
      </c>
      <c r="C30" s="4" t="s">
        <v>13</v>
      </c>
      <c r="D30" s="24">
        <v>2050023</v>
      </c>
      <c r="E30" s="30"/>
      <c r="F30" s="5"/>
      <c r="G30" s="17">
        <v>6000</v>
      </c>
      <c r="H30" s="68"/>
      <c r="I30" s="61">
        <f t="shared" si="0"/>
        <v>6000</v>
      </c>
      <c r="J30" s="18">
        <v>0</v>
      </c>
      <c r="K30" s="7">
        <f t="shared" si="1"/>
        <v>6001.0000000000291</v>
      </c>
      <c r="L30" s="64"/>
      <c r="M30" s="99"/>
      <c r="N30" s="84"/>
      <c r="O30" s="84"/>
      <c r="P30" s="100"/>
      <c r="Q30" s="105">
        <f t="shared" si="2"/>
        <v>0</v>
      </c>
    </row>
    <row r="31" spans="1:17" x14ac:dyDescent="0.25">
      <c r="A31" s="6">
        <v>45497</v>
      </c>
      <c r="B31" s="4" t="s">
        <v>24</v>
      </c>
      <c r="C31" s="4" t="s">
        <v>16</v>
      </c>
      <c r="D31" s="24">
        <v>23655</v>
      </c>
      <c r="E31" s="30"/>
      <c r="F31" s="5"/>
      <c r="G31" s="17"/>
      <c r="H31" s="68"/>
      <c r="I31" s="61">
        <f t="shared" si="0"/>
        <v>0</v>
      </c>
      <c r="J31" s="18">
        <v>6000</v>
      </c>
      <c r="K31" s="7">
        <f t="shared" si="1"/>
        <v>1.0000000000291038</v>
      </c>
      <c r="L31" s="64">
        <v>6000</v>
      </c>
      <c r="M31" s="99"/>
      <c r="N31" s="84"/>
      <c r="O31" s="84"/>
      <c r="P31" s="100"/>
      <c r="Q31" s="105">
        <f t="shared" si="2"/>
        <v>0</v>
      </c>
    </row>
    <row r="32" spans="1:17" x14ac:dyDescent="0.25">
      <c r="A32" s="6">
        <v>45509</v>
      </c>
      <c r="B32" s="4" t="s">
        <v>13</v>
      </c>
      <c r="C32" s="4" t="s">
        <v>13</v>
      </c>
      <c r="D32" s="24">
        <v>2150023</v>
      </c>
      <c r="E32" s="30"/>
      <c r="F32" s="5"/>
      <c r="G32" s="17">
        <v>6000</v>
      </c>
      <c r="H32" s="68"/>
      <c r="I32" s="61">
        <f t="shared" si="0"/>
        <v>6000</v>
      </c>
      <c r="J32" s="18">
        <v>0</v>
      </c>
      <c r="K32" s="7">
        <f t="shared" si="1"/>
        <v>6001.0000000000291</v>
      </c>
      <c r="L32" s="64"/>
      <c r="M32" s="99"/>
      <c r="N32" s="84"/>
      <c r="O32" s="84"/>
      <c r="P32" s="100"/>
      <c r="Q32" s="105">
        <f t="shared" si="2"/>
        <v>0</v>
      </c>
    </row>
    <row r="33" spans="1:17" x14ac:dyDescent="0.25">
      <c r="A33" s="6">
        <v>45509</v>
      </c>
      <c r="B33" s="4" t="s">
        <v>24</v>
      </c>
      <c r="C33" s="4" t="s">
        <v>16</v>
      </c>
      <c r="D33" s="24">
        <v>23054</v>
      </c>
      <c r="E33" s="30"/>
      <c r="F33" s="5"/>
      <c r="G33" s="17"/>
      <c r="H33" s="68"/>
      <c r="I33" s="61">
        <f t="shared" si="0"/>
        <v>0</v>
      </c>
      <c r="J33" s="18">
        <v>6000</v>
      </c>
      <c r="K33" s="7">
        <f t="shared" si="1"/>
        <v>1.0000000000291038</v>
      </c>
      <c r="L33" s="64">
        <v>6000</v>
      </c>
      <c r="M33" s="99"/>
      <c r="N33" s="84"/>
      <c r="O33" s="84"/>
      <c r="P33" s="100"/>
      <c r="Q33" s="105">
        <f t="shared" si="2"/>
        <v>0</v>
      </c>
    </row>
    <row r="34" spans="1:17" x14ac:dyDescent="0.25">
      <c r="A34" s="6">
        <v>45516</v>
      </c>
      <c r="B34" s="4" t="s">
        <v>13</v>
      </c>
      <c r="C34" s="4" t="s">
        <v>13</v>
      </c>
      <c r="D34" s="24">
        <v>2220023</v>
      </c>
      <c r="E34" s="30"/>
      <c r="F34" s="5"/>
      <c r="G34" s="17">
        <v>2000</v>
      </c>
      <c r="H34" s="68"/>
      <c r="I34" s="61">
        <f t="shared" si="0"/>
        <v>2000</v>
      </c>
      <c r="J34" s="18">
        <v>0</v>
      </c>
      <c r="K34" s="7">
        <f t="shared" si="1"/>
        <v>2001.0000000000291</v>
      </c>
      <c r="L34" s="64"/>
      <c r="M34" s="99"/>
      <c r="N34" s="84"/>
      <c r="O34" s="84"/>
      <c r="P34" s="100"/>
      <c r="Q34" s="105">
        <f t="shared" si="2"/>
        <v>0</v>
      </c>
    </row>
    <row r="35" spans="1:17" x14ac:dyDescent="0.25">
      <c r="A35" s="6">
        <v>45516</v>
      </c>
      <c r="B35" s="4" t="s">
        <v>24</v>
      </c>
      <c r="C35" s="4" t="s">
        <v>16</v>
      </c>
      <c r="D35" s="24">
        <v>23287</v>
      </c>
      <c r="E35" s="30"/>
      <c r="F35" s="5"/>
      <c r="G35" s="17"/>
      <c r="H35" s="68"/>
      <c r="I35" s="61">
        <f t="shared" si="0"/>
        <v>0</v>
      </c>
      <c r="J35" s="18">
        <v>2000</v>
      </c>
      <c r="K35" s="7">
        <f t="shared" si="1"/>
        <v>1.0000000000291038</v>
      </c>
      <c r="L35" s="64">
        <v>2000</v>
      </c>
      <c r="M35" s="99"/>
      <c r="N35" s="84"/>
      <c r="O35" s="84"/>
      <c r="P35" s="100"/>
      <c r="Q35" s="105">
        <f t="shared" si="2"/>
        <v>0</v>
      </c>
    </row>
    <row r="36" spans="1:17" x14ac:dyDescent="0.25">
      <c r="A36" s="6">
        <v>45519</v>
      </c>
      <c r="B36" s="4" t="s">
        <v>13</v>
      </c>
      <c r="C36" s="4" t="s">
        <v>13</v>
      </c>
      <c r="D36" s="24">
        <v>2270023</v>
      </c>
      <c r="E36" s="30"/>
      <c r="F36" s="5"/>
      <c r="G36" s="17">
        <v>9226.86</v>
      </c>
      <c r="H36" s="68"/>
      <c r="I36" s="61">
        <f t="shared" ref="I36:I67" si="3">E36+F36+G36+H36</f>
        <v>9226.86</v>
      </c>
      <c r="J36" s="18">
        <v>0</v>
      </c>
      <c r="K36" s="7">
        <f t="shared" si="1"/>
        <v>9227.8600000000297</v>
      </c>
      <c r="L36" s="64"/>
      <c r="M36" s="99"/>
      <c r="N36" s="84"/>
      <c r="O36" s="84"/>
      <c r="P36" s="100"/>
      <c r="Q36" s="105">
        <f t="shared" si="2"/>
        <v>0</v>
      </c>
    </row>
    <row r="37" spans="1:17" x14ac:dyDescent="0.25">
      <c r="A37" s="6">
        <v>45519</v>
      </c>
      <c r="B37" s="4" t="s">
        <v>24</v>
      </c>
      <c r="C37" s="4" t="s">
        <v>16</v>
      </c>
      <c r="D37" s="24">
        <v>23893</v>
      </c>
      <c r="E37" s="30"/>
      <c r="F37" s="5"/>
      <c r="G37" s="17"/>
      <c r="H37" s="68"/>
      <c r="I37" s="61">
        <f t="shared" si="3"/>
        <v>0</v>
      </c>
      <c r="J37" s="18">
        <v>2500</v>
      </c>
      <c r="K37" s="7">
        <f t="shared" si="1"/>
        <v>6727.8600000000297</v>
      </c>
      <c r="L37" s="64">
        <v>2500</v>
      </c>
      <c r="M37" s="99"/>
      <c r="N37" s="84"/>
      <c r="O37" s="84"/>
      <c r="P37" s="100"/>
      <c r="Q37" s="105">
        <f t="shared" si="2"/>
        <v>0</v>
      </c>
    </row>
    <row r="38" spans="1:17" x14ac:dyDescent="0.25">
      <c r="A38" s="6">
        <v>45519</v>
      </c>
      <c r="B38" s="4" t="s">
        <v>25</v>
      </c>
      <c r="C38" s="4" t="s">
        <v>51</v>
      </c>
      <c r="D38" s="24">
        <v>1</v>
      </c>
      <c r="E38" s="30"/>
      <c r="F38" s="5"/>
      <c r="G38" s="17"/>
      <c r="H38" s="68"/>
      <c r="I38" s="61">
        <f t="shared" si="3"/>
        <v>0</v>
      </c>
      <c r="J38" s="18">
        <v>6726.86</v>
      </c>
      <c r="K38" s="7">
        <f t="shared" si="1"/>
        <v>1.0000000000300133</v>
      </c>
      <c r="L38" s="64"/>
      <c r="M38" s="99"/>
      <c r="N38" s="84">
        <v>6726.86</v>
      </c>
      <c r="O38" s="84"/>
      <c r="P38" s="100"/>
      <c r="Q38" s="105">
        <f t="shared" si="2"/>
        <v>0</v>
      </c>
    </row>
    <row r="39" spans="1:17" x14ac:dyDescent="0.25">
      <c r="A39" s="6">
        <v>45530</v>
      </c>
      <c r="B39" s="4" t="s">
        <v>13</v>
      </c>
      <c r="C39" s="4" t="s">
        <v>13</v>
      </c>
      <c r="D39" s="24">
        <v>2360023</v>
      </c>
      <c r="E39" s="30"/>
      <c r="F39" s="5"/>
      <c r="G39" s="17">
        <v>8000</v>
      </c>
      <c r="H39" s="68"/>
      <c r="I39" s="61">
        <f t="shared" si="3"/>
        <v>8000</v>
      </c>
      <c r="J39" s="18">
        <v>0</v>
      </c>
      <c r="K39" s="7">
        <f t="shared" si="1"/>
        <v>8001.00000000003</v>
      </c>
      <c r="L39" s="64"/>
      <c r="M39" s="99"/>
      <c r="N39" s="84"/>
      <c r="O39" s="84"/>
      <c r="P39" s="100"/>
      <c r="Q39" s="105">
        <f t="shared" si="2"/>
        <v>0</v>
      </c>
    </row>
    <row r="40" spans="1:17" x14ac:dyDescent="0.25">
      <c r="A40" s="6">
        <v>45530</v>
      </c>
      <c r="B40" s="4" t="s">
        <v>24</v>
      </c>
      <c r="C40" s="4" t="s">
        <v>16</v>
      </c>
      <c r="D40" s="24">
        <v>23434</v>
      </c>
      <c r="E40" s="30"/>
      <c r="F40" s="5"/>
      <c r="G40" s="17"/>
      <c r="H40" s="68"/>
      <c r="I40" s="61">
        <f t="shared" si="3"/>
        <v>0</v>
      </c>
      <c r="J40" s="18">
        <v>8000</v>
      </c>
      <c r="K40" s="7">
        <f t="shared" si="1"/>
        <v>1.0000000000300133</v>
      </c>
      <c r="L40" s="64">
        <v>8000</v>
      </c>
      <c r="M40" s="99"/>
      <c r="N40" s="84"/>
      <c r="O40" s="84"/>
      <c r="P40" s="100"/>
      <c r="Q40" s="105">
        <f t="shared" si="2"/>
        <v>0</v>
      </c>
    </row>
    <row r="41" spans="1:17" x14ac:dyDescent="0.25">
      <c r="A41" s="6">
        <v>45533</v>
      </c>
      <c r="B41" s="4" t="s">
        <v>13</v>
      </c>
      <c r="C41" s="4" t="s">
        <v>13</v>
      </c>
      <c r="D41" s="24">
        <v>2410023</v>
      </c>
      <c r="E41" s="30"/>
      <c r="F41" s="5"/>
      <c r="G41" s="17">
        <v>2515.67</v>
      </c>
      <c r="H41" s="68"/>
      <c r="I41" s="61">
        <f t="shared" si="3"/>
        <v>2515.67</v>
      </c>
      <c r="J41" s="18">
        <v>0</v>
      </c>
      <c r="K41" s="7">
        <f t="shared" si="1"/>
        <v>2516.6700000000301</v>
      </c>
      <c r="L41" s="64"/>
      <c r="M41" s="99"/>
      <c r="N41" s="84"/>
      <c r="O41" s="84"/>
      <c r="P41" s="100"/>
      <c r="Q41" s="105">
        <f t="shared" si="2"/>
        <v>0</v>
      </c>
    </row>
    <row r="42" spans="1:17" x14ac:dyDescent="0.25">
      <c r="A42" s="6">
        <v>45533</v>
      </c>
      <c r="B42" s="4" t="s">
        <v>24</v>
      </c>
      <c r="C42" s="4" t="s">
        <v>16</v>
      </c>
      <c r="D42" s="24">
        <v>23561</v>
      </c>
      <c r="E42" s="30"/>
      <c r="F42" s="5"/>
      <c r="G42" s="17"/>
      <c r="H42" s="68"/>
      <c r="I42" s="61">
        <f t="shared" si="3"/>
        <v>0</v>
      </c>
      <c r="J42" s="18">
        <v>2100</v>
      </c>
      <c r="K42" s="7">
        <f t="shared" si="1"/>
        <v>416.67000000003009</v>
      </c>
      <c r="L42" s="64">
        <v>2100</v>
      </c>
      <c r="M42" s="99"/>
      <c r="N42" s="84"/>
      <c r="O42" s="84"/>
      <c r="P42" s="100"/>
      <c r="Q42" s="105">
        <f t="shared" si="2"/>
        <v>0</v>
      </c>
    </row>
    <row r="43" spans="1:17" x14ac:dyDescent="0.25">
      <c r="A43" s="6">
        <v>45533</v>
      </c>
      <c r="B43" s="4" t="s">
        <v>23</v>
      </c>
      <c r="C43" s="4" t="s">
        <v>52</v>
      </c>
      <c r="D43" s="24">
        <v>2156205</v>
      </c>
      <c r="E43" s="30"/>
      <c r="F43" s="5"/>
      <c r="G43" s="17"/>
      <c r="H43" s="68"/>
      <c r="I43" s="61">
        <f t="shared" si="3"/>
        <v>0</v>
      </c>
      <c r="J43" s="18">
        <v>415.67</v>
      </c>
      <c r="K43" s="7">
        <f t="shared" si="1"/>
        <v>1.0000000000300702</v>
      </c>
      <c r="L43" s="64"/>
      <c r="M43" s="99"/>
      <c r="N43" s="84">
        <v>415.67</v>
      </c>
      <c r="O43" s="84"/>
      <c r="P43" s="100"/>
      <c r="Q43" s="105">
        <f t="shared" si="2"/>
        <v>0</v>
      </c>
    </row>
    <row r="44" spans="1:17" x14ac:dyDescent="0.25">
      <c r="A44" s="6">
        <v>45538</v>
      </c>
      <c r="B44" s="4" t="s">
        <v>13</v>
      </c>
      <c r="C44" s="4" t="s">
        <v>13</v>
      </c>
      <c r="D44" s="24">
        <v>2460023</v>
      </c>
      <c r="E44" s="30"/>
      <c r="F44" s="5"/>
      <c r="G44" s="17">
        <v>15114.22</v>
      </c>
      <c r="H44" s="68"/>
      <c r="I44" s="61">
        <f t="shared" si="3"/>
        <v>15114.22</v>
      </c>
      <c r="J44" s="18">
        <v>0</v>
      </c>
      <c r="K44" s="7">
        <f t="shared" si="1"/>
        <v>15115.22000000003</v>
      </c>
      <c r="L44" s="64"/>
      <c r="M44" s="99"/>
      <c r="N44" s="84"/>
      <c r="O44" s="84"/>
      <c r="P44" s="100"/>
      <c r="Q44" s="105">
        <f t="shared" si="2"/>
        <v>0</v>
      </c>
    </row>
    <row r="45" spans="1:17" x14ac:dyDescent="0.25">
      <c r="A45" s="6">
        <v>45538</v>
      </c>
      <c r="B45" s="4" t="s">
        <v>25</v>
      </c>
      <c r="C45" s="4" t="s">
        <v>51</v>
      </c>
      <c r="D45" s="24">
        <v>2</v>
      </c>
      <c r="E45" s="30"/>
      <c r="F45" s="5"/>
      <c r="G45" s="17"/>
      <c r="H45" s="68"/>
      <c r="I45" s="61">
        <f t="shared" si="3"/>
        <v>0</v>
      </c>
      <c r="J45" s="18">
        <v>7000</v>
      </c>
      <c r="K45" s="7">
        <f t="shared" si="1"/>
        <v>8115.2200000000303</v>
      </c>
      <c r="L45" s="64"/>
      <c r="M45" s="99"/>
      <c r="N45" s="84">
        <v>7000</v>
      </c>
      <c r="O45" s="84"/>
      <c r="P45" s="100"/>
      <c r="Q45" s="105">
        <f t="shared" si="2"/>
        <v>0</v>
      </c>
    </row>
    <row r="46" spans="1:17" x14ac:dyDescent="0.25">
      <c r="A46" s="6">
        <v>45538</v>
      </c>
      <c r="B46" s="4" t="s">
        <v>43</v>
      </c>
      <c r="C46" s="4" t="s">
        <v>53</v>
      </c>
      <c r="D46" s="24">
        <v>4081</v>
      </c>
      <c r="E46" s="30"/>
      <c r="F46" s="5"/>
      <c r="G46" s="17"/>
      <c r="H46" s="68"/>
      <c r="I46" s="61">
        <f t="shared" si="3"/>
        <v>0</v>
      </c>
      <c r="J46" s="18">
        <v>10</v>
      </c>
      <c r="K46" s="7">
        <f t="shared" si="1"/>
        <v>8105.2200000000303</v>
      </c>
      <c r="L46" s="64"/>
      <c r="M46" s="99">
        <v>10</v>
      </c>
      <c r="N46" s="84"/>
      <c r="O46" s="84"/>
      <c r="P46" s="100"/>
      <c r="Q46" s="105">
        <f t="shared" si="2"/>
        <v>0</v>
      </c>
    </row>
    <row r="47" spans="1:17" x14ac:dyDescent="0.25">
      <c r="A47" s="6">
        <v>45538</v>
      </c>
      <c r="B47" s="4" t="s">
        <v>43</v>
      </c>
      <c r="C47" s="4" t="s">
        <v>53</v>
      </c>
      <c r="D47" s="24">
        <v>865921</v>
      </c>
      <c r="E47" s="30"/>
      <c r="F47" s="5"/>
      <c r="G47" s="17"/>
      <c r="H47" s="68"/>
      <c r="I47" s="61">
        <f t="shared" si="3"/>
        <v>0</v>
      </c>
      <c r="J47" s="18">
        <v>10</v>
      </c>
      <c r="K47" s="7">
        <f t="shared" si="1"/>
        <v>8095.2200000000303</v>
      </c>
      <c r="L47" s="64"/>
      <c r="M47" s="99">
        <v>10</v>
      </c>
      <c r="N47" s="84"/>
      <c r="O47" s="84"/>
      <c r="P47" s="100"/>
      <c r="Q47" s="105">
        <f t="shared" si="2"/>
        <v>0</v>
      </c>
    </row>
    <row r="48" spans="1:17" x14ac:dyDescent="0.25">
      <c r="A48" s="6">
        <v>45538</v>
      </c>
      <c r="B48" s="4" t="s">
        <v>11</v>
      </c>
      <c r="C48" s="4" t="s">
        <v>54</v>
      </c>
      <c r="D48" s="24">
        <v>1526545</v>
      </c>
      <c r="E48" s="30"/>
      <c r="F48" s="5"/>
      <c r="G48" s="17"/>
      <c r="H48" s="68"/>
      <c r="I48" s="61">
        <f t="shared" si="3"/>
        <v>0</v>
      </c>
      <c r="J48" s="18">
        <v>8094.22</v>
      </c>
      <c r="K48" s="7">
        <f t="shared" si="1"/>
        <v>1.0000000000300133</v>
      </c>
      <c r="L48" s="64"/>
      <c r="M48" s="99"/>
      <c r="N48" s="84">
        <v>8094.22</v>
      </c>
      <c r="O48" s="84"/>
      <c r="P48" s="100"/>
      <c r="Q48" s="105">
        <f t="shared" si="2"/>
        <v>0</v>
      </c>
    </row>
    <row r="49" spans="1:17" x14ac:dyDescent="0.25">
      <c r="A49" s="6">
        <v>45545</v>
      </c>
      <c r="B49" s="4" t="s">
        <v>13</v>
      </c>
      <c r="C49" s="4" t="s">
        <v>13</v>
      </c>
      <c r="D49" s="24">
        <v>2530023</v>
      </c>
      <c r="E49" s="30"/>
      <c r="F49" s="5"/>
      <c r="G49" s="17">
        <v>1345</v>
      </c>
      <c r="H49" s="68"/>
      <c r="I49" s="61">
        <f t="shared" si="3"/>
        <v>1345</v>
      </c>
      <c r="J49" s="18">
        <v>0</v>
      </c>
      <c r="K49" s="7">
        <f t="shared" si="1"/>
        <v>1346.00000000003</v>
      </c>
      <c r="L49" s="64"/>
      <c r="M49" s="99"/>
      <c r="N49" s="84"/>
      <c r="O49" s="84"/>
      <c r="P49" s="100"/>
      <c r="Q49" s="105">
        <f t="shared" si="2"/>
        <v>0</v>
      </c>
    </row>
    <row r="50" spans="1:17" x14ac:dyDescent="0.25">
      <c r="A50" s="6">
        <v>45545</v>
      </c>
      <c r="B50" s="4" t="s">
        <v>11</v>
      </c>
      <c r="C50" s="4" t="s">
        <v>37</v>
      </c>
      <c r="D50" s="24">
        <v>825066</v>
      </c>
      <c r="E50" s="30"/>
      <c r="F50" s="5"/>
      <c r="G50" s="17"/>
      <c r="H50" s="68"/>
      <c r="I50" s="61">
        <f t="shared" si="3"/>
        <v>0</v>
      </c>
      <c r="J50" s="18">
        <v>1000</v>
      </c>
      <c r="K50" s="7">
        <f t="shared" si="1"/>
        <v>346.00000000003001</v>
      </c>
      <c r="L50" s="64"/>
      <c r="M50" s="99"/>
      <c r="N50" s="84">
        <v>1000</v>
      </c>
      <c r="O50" s="84"/>
      <c r="P50" s="100"/>
      <c r="Q50" s="105">
        <f t="shared" si="2"/>
        <v>0</v>
      </c>
    </row>
    <row r="51" spans="1:17" x14ac:dyDescent="0.25">
      <c r="A51" s="6">
        <v>45545</v>
      </c>
      <c r="B51" s="4" t="s">
        <v>11</v>
      </c>
      <c r="C51" s="4" t="s">
        <v>55</v>
      </c>
      <c r="D51" s="24">
        <v>2345100</v>
      </c>
      <c r="E51" s="30"/>
      <c r="F51" s="5"/>
      <c r="G51" s="17"/>
      <c r="H51" s="68"/>
      <c r="I51" s="61">
        <f t="shared" si="3"/>
        <v>0</v>
      </c>
      <c r="J51" s="18">
        <v>345</v>
      </c>
      <c r="K51" s="7">
        <f t="shared" si="1"/>
        <v>1.0000000000300133</v>
      </c>
      <c r="L51" s="64"/>
      <c r="M51" s="99">
        <v>345</v>
      </c>
      <c r="N51" s="84"/>
      <c r="O51" s="84"/>
      <c r="P51" s="100"/>
      <c r="Q51" s="105">
        <f t="shared" si="2"/>
        <v>0</v>
      </c>
    </row>
    <row r="52" spans="1:17" x14ac:dyDescent="0.25">
      <c r="A52" s="6">
        <v>45546</v>
      </c>
      <c r="B52" s="4" t="s">
        <v>13</v>
      </c>
      <c r="C52" s="4" t="s">
        <v>13</v>
      </c>
      <c r="D52" s="24">
        <v>2540023</v>
      </c>
      <c r="E52" s="30"/>
      <c r="F52" s="5"/>
      <c r="G52" s="17">
        <v>2900</v>
      </c>
      <c r="H52" s="68"/>
      <c r="I52" s="61">
        <f t="shared" si="3"/>
        <v>2900</v>
      </c>
      <c r="J52" s="18">
        <v>0</v>
      </c>
      <c r="K52" s="7">
        <f t="shared" si="1"/>
        <v>2901.00000000003</v>
      </c>
      <c r="L52" s="64"/>
      <c r="M52" s="99"/>
      <c r="N52" s="84"/>
      <c r="O52" s="84"/>
      <c r="P52" s="100"/>
      <c r="Q52" s="105">
        <f t="shared" si="2"/>
        <v>0</v>
      </c>
    </row>
    <row r="53" spans="1:17" x14ac:dyDescent="0.25">
      <c r="A53" s="6">
        <v>45546</v>
      </c>
      <c r="B53" s="4" t="s">
        <v>11</v>
      </c>
      <c r="C53" s="4" t="s">
        <v>16</v>
      </c>
      <c r="D53" s="24">
        <v>1723284</v>
      </c>
      <c r="E53" s="30"/>
      <c r="F53" s="5"/>
      <c r="G53" s="17"/>
      <c r="H53" s="68"/>
      <c r="I53" s="61">
        <f t="shared" si="3"/>
        <v>0</v>
      </c>
      <c r="J53" s="18">
        <v>2900</v>
      </c>
      <c r="K53" s="7">
        <f t="shared" si="1"/>
        <v>1.0000000000300133</v>
      </c>
      <c r="L53" s="64">
        <v>2900</v>
      </c>
      <c r="M53" s="99"/>
      <c r="N53" s="84"/>
      <c r="O53" s="84"/>
      <c r="P53" s="100"/>
      <c r="Q53" s="105">
        <f t="shared" si="2"/>
        <v>0</v>
      </c>
    </row>
    <row r="54" spans="1:17" x14ac:dyDescent="0.25">
      <c r="A54" s="6">
        <v>45547</v>
      </c>
      <c r="B54" s="4" t="s">
        <v>13</v>
      </c>
      <c r="C54" s="4" t="s">
        <v>13</v>
      </c>
      <c r="D54" s="24">
        <v>2550023</v>
      </c>
      <c r="E54" s="30"/>
      <c r="F54" s="5"/>
      <c r="G54" s="17">
        <v>139.85</v>
      </c>
      <c r="H54" s="68"/>
      <c r="I54" s="61">
        <f t="shared" si="3"/>
        <v>139.85</v>
      </c>
      <c r="J54" s="18">
        <v>0</v>
      </c>
      <c r="K54" s="7">
        <f t="shared" si="1"/>
        <v>140.85000000003001</v>
      </c>
      <c r="L54" s="64"/>
      <c r="M54" s="99"/>
      <c r="N54" s="84"/>
      <c r="O54" s="84"/>
      <c r="P54" s="100"/>
      <c r="Q54" s="105">
        <f t="shared" si="2"/>
        <v>0</v>
      </c>
    </row>
    <row r="55" spans="1:17" x14ac:dyDescent="0.25">
      <c r="A55" s="6">
        <v>45547</v>
      </c>
      <c r="B55" s="4" t="s">
        <v>11</v>
      </c>
      <c r="C55" s="4" t="s">
        <v>56</v>
      </c>
      <c r="D55" s="24">
        <v>823251</v>
      </c>
      <c r="E55" s="30"/>
      <c r="F55" s="5"/>
      <c r="G55" s="17"/>
      <c r="H55" s="68"/>
      <c r="I55" s="61">
        <f t="shared" si="3"/>
        <v>0</v>
      </c>
      <c r="J55" s="18">
        <v>139.85</v>
      </c>
      <c r="K55" s="7">
        <f t="shared" si="1"/>
        <v>1.0000000000300133</v>
      </c>
      <c r="L55" s="64"/>
      <c r="M55" s="99">
        <v>139.85</v>
      </c>
      <c r="N55" s="84"/>
      <c r="O55" s="84"/>
      <c r="P55" s="100"/>
      <c r="Q55" s="105">
        <f t="shared" si="2"/>
        <v>0</v>
      </c>
    </row>
    <row r="56" spans="1:17" x14ac:dyDescent="0.25">
      <c r="A56" s="6">
        <v>45548</v>
      </c>
      <c r="B56" s="4" t="s">
        <v>13</v>
      </c>
      <c r="C56" s="4" t="s">
        <v>13</v>
      </c>
      <c r="D56" s="24">
        <v>2560023</v>
      </c>
      <c r="E56" s="30"/>
      <c r="F56" s="5"/>
      <c r="G56" s="17">
        <v>260</v>
      </c>
      <c r="H56" s="68"/>
      <c r="I56" s="61">
        <f t="shared" si="3"/>
        <v>260</v>
      </c>
      <c r="J56" s="18">
        <v>0</v>
      </c>
      <c r="K56" s="7">
        <f t="shared" si="1"/>
        <v>261.00000000003001</v>
      </c>
      <c r="L56" s="64"/>
      <c r="M56" s="99"/>
      <c r="N56" s="84"/>
      <c r="O56" s="84"/>
      <c r="P56" s="100"/>
      <c r="Q56" s="105">
        <f t="shared" si="2"/>
        <v>0</v>
      </c>
    </row>
    <row r="57" spans="1:17" x14ac:dyDescent="0.25">
      <c r="A57" s="6">
        <v>45548</v>
      </c>
      <c r="B57" s="4" t="s">
        <v>11</v>
      </c>
      <c r="C57" s="4" t="s">
        <v>57</v>
      </c>
      <c r="D57" s="24">
        <v>831193</v>
      </c>
      <c r="E57" s="30"/>
      <c r="F57" s="5"/>
      <c r="G57" s="17"/>
      <c r="H57" s="68"/>
      <c r="I57" s="61">
        <f t="shared" si="3"/>
        <v>0</v>
      </c>
      <c r="J57" s="18">
        <v>260</v>
      </c>
      <c r="K57" s="7">
        <f t="shared" si="1"/>
        <v>1.0000000000300133</v>
      </c>
      <c r="L57" s="64"/>
      <c r="M57" s="99">
        <v>260</v>
      </c>
      <c r="N57" s="84"/>
      <c r="O57" s="84"/>
      <c r="P57" s="100"/>
      <c r="Q57" s="105">
        <f t="shared" si="2"/>
        <v>0</v>
      </c>
    </row>
    <row r="58" spans="1:17" x14ac:dyDescent="0.25">
      <c r="A58" s="6">
        <v>45551</v>
      </c>
      <c r="B58" s="4" t="s">
        <v>13</v>
      </c>
      <c r="C58" s="4" t="s">
        <v>13</v>
      </c>
      <c r="D58" s="24">
        <v>2570023</v>
      </c>
      <c r="E58" s="30"/>
      <c r="F58" s="5"/>
      <c r="G58" s="17">
        <v>1133.8900000000001</v>
      </c>
      <c r="H58" s="68"/>
      <c r="I58" s="61">
        <f t="shared" si="3"/>
        <v>1133.8900000000001</v>
      </c>
      <c r="J58" s="18">
        <v>0</v>
      </c>
      <c r="K58" s="7">
        <f t="shared" si="1"/>
        <v>1134.8900000000301</v>
      </c>
      <c r="L58" s="64"/>
      <c r="M58" s="99"/>
      <c r="N58" s="84"/>
      <c r="O58" s="84"/>
      <c r="P58" s="100"/>
      <c r="Q58" s="105">
        <f t="shared" si="2"/>
        <v>0</v>
      </c>
    </row>
    <row r="59" spans="1:17" x14ac:dyDescent="0.25">
      <c r="A59" s="6">
        <v>45551</v>
      </c>
      <c r="B59" s="4" t="s">
        <v>25</v>
      </c>
      <c r="C59" s="4" t="s">
        <v>51</v>
      </c>
      <c r="D59" s="24">
        <v>3</v>
      </c>
      <c r="E59" s="30"/>
      <c r="F59" s="5"/>
      <c r="G59" s="17"/>
      <c r="H59" s="68"/>
      <c r="I59" s="61">
        <f t="shared" si="3"/>
        <v>0</v>
      </c>
      <c r="J59" s="18">
        <v>1133.8900000000001</v>
      </c>
      <c r="K59" s="7">
        <f t="shared" si="1"/>
        <v>1.0000000000300133</v>
      </c>
      <c r="L59" s="64"/>
      <c r="M59" s="99"/>
      <c r="N59" s="84">
        <v>1133.8900000000001</v>
      </c>
      <c r="O59" s="84"/>
      <c r="P59" s="100"/>
      <c r="Q59" s="105">
        <f t="shared" si="2"/>
        <v>0</v>
      </c>
    </row>
    <row r="60" spans="1:17" x14ac:dyDescent="0.25">
      <c r="A60" s="6">
        <v>45554</v>
      </c>
      <c r="B60" s="4" t="s">
        <v>13</v>
      </c>
      <c r="C60" s="4" t="s">
        <v>13</v>
      </c>
      <c r="D60" s="24">
        <v>2620023</v>
      </c>
      <c r="E60" s="30"/>
      <c r="F60" s="5"/>
      <c r="G60" s="17">
        <v>100</v>
      </c>
      <c r="H60" s="68"/>
      <c r="I60" s="61">
        <f t="shared" si="3"/>
        <v>100</v>
      </c>
      <c r="J60" s="18">
        <v>0</v>
      </c>
      <c r="K60" s="7">
        <f t="shared" si="1"/>
        <v>101.00000000003001</v>
      </c>
      <c r="L60" s="64"/>
      <c r="M60" s="99"/>
      <c r="N60" s="84"/>
      <c r="O60" s="84"/>
      <c r="P60" s="100"/>
      <c r="Q60" s="105">
        <f t="shared" si="2"/>
        <v>0</v>
      </c>
    </row>
    <row r="61" spans="1:17" x14ac:dyDescent="0.25">
      <c r="A61" s="6">
        <v>45554</v>
      </c>
      <c r="B61" s="4" t="s">
        <v>11</v>
      </c>
      <c r="C61" s="4" t="s">
        <v>58</v>
      </c>
      <c r="D61" s="24">
        <v>2032463</v>
      </c>
      <c r="E61" s="30"/>
      <c r="F61" s="5"/>
      <c r="G61" s="17"/>
      <c r="H61" s="68"/>
      <c r="I61" s="61">
        <f t="shared" si="3"/>
        <v>0</v>
      </c>
      <c r="J61" s="18">
        <v>37</v>
      </c>
      <c r="K61" s="7">
        <f t="shared" si="1"/>
        <v>64.000000000030013</v>
      </c>
      <c r="L61" s="64"/>
      <c r="M61" s="99">
        <v>37</v>
      </c>
      <c r="N61" s="84"/>
      <c r="O61" s="84"/>
      <c r="P61" s="100"/>
      <c r="Q61" s="105">
        <f t="shared" si="2"/>
        <v>0</v>
      </c>
    </row>
    <row r="62" spans="1:17" x14ac:dyDescent="0.25">
      <c r="A62" s="6">
        <v>45558</v>
      </c>
      <c r="B62" s="4" t="s">
        <v>13</v>
      </c>
      <c r="C62" s="4" t="s">
        <v>13</v>
      </c>
      <c r="D62" s="24">
        <v>2640023</v>
      </c>
      <c r="E62" s="30"/>
      <c r="F62" s="5"/>
      <c r="G62" s="17">
        <v>7489.58</v>
      </c>
      <c r="H62" s="68"/>
      <c r="I62" s="61">
        <f t="shared" si="3"/>
        <v>7489.58</v>
      </c>
      <c r="J62" s="18">
        <v>0</v>
      </c>
      <c r="K62" s="7">
        <f t="shared" si="1"/>
        <v>7553.5800000000299</v>
      </c>
      <c r="L62" s="64"/>
      <c r="M62" s="99"/>
      <c r="N62" s="84"/>
      <c r="O62" s="84"/>
      <c r="P62" s="100"/>
      <c r="Q62" s="105">
        <f t="shared" si="2"/>
        <v>0</v>
      </c>
    </row>
    <row r="63" spans="1:17" x14ac:dyDescent="0.25">
      <c r="A63" s="6">
        <v>45558</v>
      </c>
      <c r="B63" s="4" t="s">
        <v>11</v>
      </c>
      <c r="C63" s="4" t="s">
        <v>16</v>
      </c>
      <c r="D63" s="24">
        <v>1402490</v>
      </c>
      <c r="E63" s="30"/>
      <c r="F63" s="5"/>
      <c r="G63" s="17"/>
      <c r="H63" s="68"/>
      <c r="I63" s="61">
        <f t="shared" si="3"/>
        <v>0</v>
      </c>
      <c r="J63" s="18">
        <v>7500</v>
      </c>
      <c r="K63" s="7">
        <f t="shared" si="1"/>
        <v>53.580000000029941</v>
      </c>
      <c r="L63" s="64">
        <v>7500</v>
      </c>
      <c r="M63" s="99"/>
      <c r="N63" s="84"/>
      <c r="O63" s="84"/>
      <c r="P63" s="100"/>
      <c r="Q63" s="105">
        <f t="shared" si="2"/>
        <v>0</v>
      </c>
    </row>
    <row r="64" spans="1:17" x14ac:dyDescent="0.25">
      <c r="A64" s="6">
        <v>45558</v>
      </c>
      <c r="B64" s="4" t="s">
        <v>23</v>
      </c>
      <c r="C64" s="4" t="s">
        <v>59</v>
      </c>
      <c r="D64" s="24">
        <v>909339</v>
      </c>
      <c r="E64" s="30"/>
      <c r="F64" s="5"/>
      <c r="G64" s="17"/>
      <c r="H64" s="68"/>
      <c r="I64" s="61">
        <f t="shared" si="3"/>
        <v>0</v>
      </c>
      <c r="J64" s="18">
        <v>52.58</v>
      </c>
      <c r="K64" s="7">
        <f t="shared" si="1"/>
        <v>1.0000000000299423</v>
      </c>
      <c r="L64" s="64"/>
      <c r="M64" s="99">
        <v>52.58</v>
      </c>
      <c r="N64" s="84"/>
      <c r="O64" s="84"/>
      <c r="P64" s="100"/>
      <c r="Q64" s="105">
        <f t="shared" si="2"/>
        <v>0</v>
      </c>
    </row>
    <row r="65" spans="1:17" x14ac:dyDescent="0.25">
      <c r="A65" s="6">
        <v>45562</v>
      </c>
      <c r="B65" s="4" t="s">
        <v>13</v>
      </c>
      <c r="C65" s="4" t="s">
        <v>13</v>
      </c>
      <c r="D65" s="24">
        <v>2700023</v>
      </c>
      <c r="E65" s="30"/>
      <c r="F65" s="5"/>
      <c r="G65" s="17">
        <v>128.6</v>
      </c>
      <c r="H65" s="68"/>
      <c r="I65" s="61">
        <f t="shared" si="3"/>
        <v>128.6</v>
      </c>
      <c r="J65" s="18">
        <v>0</v>
      </c>
      <c r="K65" s="7">
        <f t="shared" si="1"/>
        <v>129.60000000002992</v>
      </c>
      <c r="L65" s="64"/>
      <c r="M65" s="99"/>
      <c r="N65" s="84"/>
      <c r="O65" s="84"/>
      <c r="P65" s="100"/>
      <c r="Q65" s="105">
        <f t="shared" si="2"/>
        <v>0</v>
      </c>
    </row>
    <row r="66" spans="1:17" x14ac:dyDescent="0.25">
      <c r="A66" s="6">
        <v>45562</v>
      </c>
      <c r="B66" s="4" t="s">
        <v>23</v>
      </c>
      <c r="C66" s="4" t="s">
        <v>60</v>
      </c>
      <c r="D66" s="24">
        <v>1138462</v>
      </c>
      <c r="E66" s="30"/>
      <c r="F66" s="5"/>
      <c r="G66" s="17"/>
      <c r="H66" s="68"/>
      <c r="I66" s="61">
        <f t="shared" si="3"/>
        <v>0</v>
      </c>
      <c r="J66" s="18">
        <v>128.6</v>
      </c>
      <c r="K66" s="7">
        <f t="shared" si="1"/>
        <v>1.0000000000299281</v>
      </c>
      <c r="L66" s="64"/>
      <c r="M66" s="99">
        <v>128.6</v>
      </c>
      <c r="N66" s="84"/>
      <c r="O66" s="84"/>
      <c r="P66" s="100"/>
      <c r="Q66" s="105">
        <f t="shared" si="2"/>
        <v>0</v>
      </c>
    </row>
    <row r="67" spans="1:17" x14ac:dyDescent="0.25">
      <c r="A67" s="6">
        <v>45565</v>
      </c>
      <c r="B67" s="4" t="s">
        <v>13</v>
      </c>
      <c r="C67" s="4" t="s">
        <v>13</v>
      </c>
      <c r="D67" s="24">
        <v>2710023</v>
      </c>
      <c r="E67" s="30"/>
      <c r="F67" s="5"/>
      <c r="G67" s="17">
        <v>7000</v>
      </c>
      <c r="H67" s="68"/>
      <c r="I67" s="61">
        <f t="shared" si="3"/>
        <v>7000</v>
      </c>
      <c r="J67" s="18">
        <v>0</v>
      </c>
      <c r="K67" s="7">
        <f t="shared" si="1"/>
        <v>7001.00000000003</v>
      </c>
      <c r="L67" s="64"/>
      <c r="M67" s="99"/>
      <c r="N67" s="84"/>
      <c r="O67" s="84"/>
      <c r="P67" s="100"/>
      <c r="Q67" s="105">
        <f t="shared" si="2"/>
        <v>0</v>
      </c>
    </row>
    <row r="68" spans="1:17" x14ac:dyDescent="0.25">
      <c r="A68" s="6">
        <v>45565</v>
      </c>
      <c r="B68" s="4" t="s">
        <v>24</v>
      </c>
      <c r="C68" s="4" t="s">
        <v>16</v>
      </c>
      <c r="D68" s="24">
        <v>23146</v>
      </c>
      <c r="E68" s="30"/>
      <c r="F68" s="5"/>
      <c r="G68" s="17"/>
      <c r="H68" s="68"/>
      <c r="I68" s="61">
        <f t="shared" ref="I68:I99" si="4">E68+F68+G68+H68</f>
        <v>0</v>
      </c>
      <c r="J68" s="18">
        <v>6000</v>
      </c>
      <c r="K68" s="7">
        <f t="shared" si="1"/>
        <v>1001.00000000003</v>
      </c>
      <c r="L68" s="64">
        <v>6000</v>
      </c>
      <c r="M68" s="99"/>
      <c r="N68" s="84"/>
      <c r="O68" s="84"/>
      <c r="P68" s="100"/>
      <c r="Q68" s="105">
        <f t="shared" si="2"/>
        <v>0</v>
      </c>
    </row>
    <row r="69" spans="1:17" x14ac:dyDescent="0.25">
      <c r="A69" s="6">
        <v>45565</v>
      </c>
      <c r="B69" s="4" t="s">
        <v>11</v>
      </c>
      <c r="C69" s="4" t="s">
        <v>37</v>
      </c>
      <c r="D69" s="24">
        <v>1801516</v>
      </c>
      <c r="E69" s="30"/>
      <c r="F69" s="5"/>
      <c r="G69" s="17"/>
      <c r="H69" s="68"/>
      <c r="I69" s="61">
        <f t="shared" si="4"/>
        <v>0</v>
      </c>
      <c r="J69" s="18">
        <v>1000</v>
      </c>
      <c r="K69" s="7">
        <f t="shared" si="1"/>
        <v>1.0000000000300133</v>
      </c>
      <c r="L69" s="64"/>
      <c r="M69" s="99"/>
      <c r="N69" s="84">
        <v>1000</v>
      </c>
      <c r="O69" s="84"/>
      <c r="P69" s="100"/>
      <c r="Q69" s="105">
        <f t="shared" si="2"/>
        <v>0</v>
      </c>
    </row>
    <row r="70" spans="1:17" x14ac:dyDescent="0.25">
      <c r="A70" s="6">
        <v>45574</v>
      </c>
      <c r="B70" s="4" t="s">
        <v>13</v>
      </c>
      <c r="C70" s="4" t="s">
        <v>13</v>
      </c>
      <c r="D70" s="24">
        <v>2820023</v>
      </c>
      <c r="E70" s="30"/>
      <c r="F70" s="5"/>
      <c r="G70" s="17">
        <v>8070.01</v>
      </c>
      <c r="H70" s="68"/>
      <c r="I70" s="61">
        <f t="shared" si="4"/>
        <v>8070.01</v>
      </c>
      <c r="J70" s="18">
        <v>0</v>
      </c>
      <c r="K70" s="7">
        <f t="shared" ref="K70:K133" si="5">K69+I70-J70</f>
        <v>8071.0100000000302</v>
      </c>
      <c r="L70" s="64"/>
      <c r="M70" s="99"/>
      <c r="N70" s="84"/>
      <c r="O70" s="84"/>
      <c r="P70" s="100"/>
      <c r="Q70" s="105">
        <f t="shared" ref="Q70:Q133" si="6">E70+F70+G70+H70-I70+J70-L70-M70-N70-O70-P70</f>
        <v>0</v>
      </c>
    </row>
    <row r="71" spans="1:17" x14ac:dyDescent="0.25">
      <c r="A71" s="6">
        <v>45574</v>
      </c>
      <c r="B71" s="4" t="s">
        <v>25</v>
      </c>
      <c r="C71" s="4" t="s">
        <v>35</v>
      </c>
      <c r="D71" s="24">
        <v>5</v>
      </c>
      <c r="E71" s="30"/>
      <c r="F71" s="5"/>
      <c r="G71" s="17"/>
      <c r="H71" s="68"/>
      <c r="I71" s="61">
        <f t="shared" si="4"/>
        <v>0</v>
      </c>
      <c r="J71" s="18">
        <v>8070.01</v>
      </c>
      <c r="K71" s="7">
        <f t="shared" si="5"/>
        <v>1.0000000000300133</v>
      </c>
      <c r="L71" s="64"/>
      <c r="M71" s="99"/>
      <c r="N71" s="84">
        <v>8070.01</v>
      </c>
      <c r="O71" s="84"/>
      <c r="P71" s="100"/>
      <c r="Q71" s="105">
        <f t="shared" si="6"/>
        <v>0</v>
      </c>
    </row>
    <row r="72" spans="1:17" x14ac:dyDescent="0.25">
      <c r="A72" s="6">
        <v>45575</v>
      </c>
      <c r="B72" s="4" t="s">
        <v>13</v>
      </c>
      <c r="C72" s="4" t="s">
        <v>13</v>
      </c>
      <c r="D72" s="24">
        <v>2830023</v>
      </c>
      <c r="E72" s="30"/>
      <c r="F72" s="5"/>
      <c r="G72" s="17">
        <v>1500</v>
      </c>
      <c r="H72" s="68"/>
      <c r="I72" s="61">
        <f t="shared" si="4"/>
        <v>1500</v>
      </c>
      <c r="J72" s="18">
        <v>0</v>
      </c>
      <c r="K72" s="7">
        <f t="shared" si="5"/>
        <v>1501.00000000003</v>
      </c>
      <c r="L72" s="64"/>
      <c r="M72" s="99"/>
      <c r="N72" s="84"/>
      <c r="O72" s="84"/>
      <c r="P72" s="100"/>
      <c r="Q72" s="105">
        <f t="shared" si="6"/>
        <v>0</v>
      </c>
    </row>
    <row r="73" spans="1:17" x14ac:dyDescent="0.25">
      <c r="A73" s="6">
        <v>45575</v>
      </c>
      <c r="B73" s="4" t="s">
        <v>11</v>
      </c>
      <c r="C73" s="4" t="s">
        <v>16</v>
      </c>
      <c r="D73" s="24">
        <v>1638063</v>
      </c>
      <c r="E73" s="30"/>
      <c r="F73" s="5"/>
      <c r="G73" s="17"/>
      <c r="H73" s="68"/>
      <c r="I73" s="61">
        <f t="shared" si="4"/>
        <v>0</v>
      </c>
      <c r="J73" s="18">
        <v>1500</v>
      </c>
      <c r="K73" s="7">
        <f t="shared" si="5"/>
        <v>1.0000000000300133</v>
      </c>
      <c r="L73" s="64">
        <v>1500</v>
      </c>
      <c r="M73" s="99"/>
      <c r="N73" s="84"/>
      <c r="O73" s="84"/>
      <c r="P73" s="100"/>
      <c r="Q73" s="105">
        <f t="shared" si="6"/>
        <v>0</v>
      </c>
    </row>
    <row r="74" spans="1:17" x14ac:dyDescent="0.25">
      <c r="A74" s="6">
        <v>45579</v>
      </c>
      <c r="B74" s="4" t="s">
        <v>13</v>
      </c>
      <c r="C74" s="4" t="s">
        <v>13</v>
      </c>
      <c r="D74" s="24">
        <v>2850023</v>
      </c>
      <c r="E74" s="30"/>
      <c r="F74" s="5"/>
      <c r="G74" s="17">
        <v>2000</v>
      </c>
      <c r="H74" s="68"/>
      <c r="I74" s="61">
        <f t="shared" si="4"/>
        <v>2000</v>
      </c>
      <c r="J74" s="18">
        <v>0</v>
      </c>
      <c r="K74" s="7">
        <f t="shared" si="5"/>
        <v>2001.00000000003</v>
      </c>
      <c r="L74" s="64"/>
      <c r="M74" s="99"/>
      <c r="N74" s="84"/>
      <c r="O74" s="84"/>
      <c r="P74" s="100"/>
      <c r="Q74" s="105">
        <f t="shared" si="6"/>
        <v>0</v>
      </c>
    </row>
    <row r="75" spans="1:17" x14ac:dyDescent="0.25">
      <c r="A75" s="6">
        <v>45579</v>
      </c>
      <c r="B75" s="4" t="s">
        <v>11</v>
      </c>
      <c r="C75" s="4" t="s">
        <v>37</v>
      </c>
      <c r="D75" s="24">
        <v>1227567</v>
      </c>
      <c r="E75" s="30"/>
      <c r="F75" s="5"/>
      <c r="G75" s="17"/>
      <c r="H75" s="68"/>
      <c r="I75" s="61">
        <f t="shared" si="4"/>
        <v>0</v>
      </c>
      <c r="J75" s="18">
        <v>2000</v>
      </c>
      <c r="K75" s="7">
        <f t="shared" si="5"/>
        <v>1.0000000000300133</v>
      </c>
      <c r="L75" s="64"/>
      <c r="M75" s="99"/>
      <c r="N75" s="84">
        <v>2000</v>
      </c>
      <c r="O75" s="84"/>
      <c r="P75" s="100"/>
      <c r="Q75" s="105">
        <f t="shared" si="6"/>
        <v>0</v>
      </c>
    </row>
    <row r="76" spans="1:17" x14ac:dyDescent="0.25">
      <c r="A76" s="6">
        <v>45580</v>
      </c>
      <c r="B76" s="4" t="s">
        <v>13</v>
      </c>
      <c r="C76" s="4" t="s">
        <v>13</v>
      </c>
      <c r="D76" s="24">
        <v>2880023</v>
      </c>
      <c r="E76" s="30"/>
      <c r="F76" s="5"/>
      <c r="G76" s="17">
        <v>360</v>
      </c>
      <c r="H76" s="68"/>
      <c r="I76" s="61">
        <f t="shared" si="4"/>
        <v>360</v>
      </c>
      <c r="J76" s="18">
        <v>0</v>
      </c>
      <c r="K76" s="7">
        <f t="shared" si="5"/>
        <v>361.00000000003001</v>
      </c>
      <c r="L76" s="64"/>
      <c r="M76" s="99"/>
      <c r="N76" s="84"/>
      <c r="O76" s="84"/>
      <c r="P76" s="100"/>
      <c r="Q76" s="105">
        <f t="shared" si="6"/>
        <v>0</v>
      </c>
    </row>
    <row r="77" spans="1:17" x14ac:dyDescent="0.25">
      <c r="A77" s="6">
        <v>45580</v>
      </c>
      <c r="B77" s="4" t="s">
        <v>11</v>
      </c>
      <c r="C77" s="4" t="s">
        <v>61</v>
      </c>
      <c r="D77" s="24">
        <v>1952196</v>
      </c>
      <c r="E77" s="30"/>
      <c r="F77" s="5"/>
      <c r="G77" s="17"/>
      <c r="H77" s="68"/>
      <c r="I77" s="61">
        <f t="shared" si="4"/>
        <v>0</v>
      </c>
      <c r="J77" s="18">
        <v>360</v>
      </c>
      <c r="K77" s="7">
        <f t="shared" si="5"/>
        <v>1.0000000000300133</v>
      </c>
      <c r="L77" s="64"/>
      <c r="M77" s="99">
        <v>360</v>
      </c>
      <c r="N77" s="84"/>
      <c r="O77" s="84"/>
      <c r="P77" s="100"/>
      <c r="Q77" s="105">
        <f t="shared" si="6"/>
        <v>0</v>
      </c>
    </row>
    <row r="78" spans="1:17" x14ac:dyDescent="0.25">
      <c r="A78" s="6">
        <v>45581</v>
      </c>
      <c r="B78" s="4" t="s">
        <v>13</v>
      </c>
      <c r="C78" s="4" t="s">
        <v>13</v>
      </c>
      <c r="D78" s="24">
        <v>2890023</v>
      </c>
      <c r="E78" s="30"/>
      <c r="F78" s="5"/>
      <c r="G78" s="17">
        <v>2300</v>
      </c>
      <c r="H78" s="68"/>
      <c r="I78" s="61">
        <f t="shared" si="4"/>
        <v>2300</v>
      </c>
      <c r="J78" s="18">
        <v>0</v>
      </c>
      <c r="K78" s="7">
        <f t="shared" si="5"/>
        <v>2301.00000000003</v>
      </c>
      <c r="L78" s="64"/>
      <c r="M78" s="99"/>
      <c r="N78" s="84"/>
      <c r="O78" s="84"/>
      <c r="P78" s="100"/>
      <c r="Q78" s="105">
        <f t="shared" si="6"/>
        <v>0</v>
      </c>
    </row>
    <row r="79" spans="1:17" x14ac:dyDescent="0.25">
      <c r="A79" s="6">
        <v>45581</v>
      </c>
      <c r="B79" s="4" t="s">
        <v>11</v>
      </c>
      <c r="C79" s="4" t="s">
        <v>62</v>
      </c>
      <c r="D79" s="24">
        <v>939508</v>
      </c>
      <c r="E79" s="30"/>
      <c r="F79" s="5"/>
      <c r="G79" s="17"/>
      <c r="H79" s="68"/>
      <c r="I79" s="61">
        <f t="shared" si="4"/>
        <v>0</v>
      </c>
      <c r="J79" s="18">
        <v>300</v>
      </c>
      <c r="K79" s="7">
        <f t="shared" si="5"/>
        <v>2001.00000000003</v>
      </c>
      <c r="L79" s="64"/>
      <c r="M79" s="99">
        <v>300</v>
      </c>
      <c r="N79" s="84"/>
      <c r="O79" s="84"/>
      <c r="P79" s="100"/>
      <c r="Q79" s="105">
        <f t="shared" si="6"/>
        <v>0</v>
      </c>
    </row>
    <row r="80" spans="1:17" x14ac:dyDescent="0.25">
      <c r="A80" s="6">
        <v>45581</v>
      </c>
      <c r="B80" s="4" t="s">
        <v>11</v>
      </c>
      <c r="C80" s="4" t="s">
        <v>16</v>
      </c>
      <c r="D80" s="24">
        <v>1014204</v>
      </c>
      <c r="E80" s="30"/>
      <c r="F80" s="5"/>
      <c r="G80" s="17"/>
      <c r="H80" s="68"/>
      <c r="I80" s="61">
        <f t="shared" si="4"/>
        <v>0</v>
      </c>
      <c r="J80" s="18">
        <v>2000</v>
      </c>
      <c r="K80" s="7">
        <f t="shared" si="5"/>
        <v>1.0000000000300133</v>
      </c>
      <c r="L80" s="64">
        <v>2000</v>
      </c>
      <c r="M80" s="99"/>
      <c r="N80" s="84"/>
      <c r="O80" s="84"/>
      <c r="P80" s="100"/>
      <c r="Q80" s="105">
        <f t="shared" si="6"/>
        <v>0</v>
      </c>
    </row>
    <row r="81" spans="1:17" x14ac:dyDescent="0.25">
      <c r="A81" s="6">
        <v>45586</v>
      </c>
      <c r="B81" s="4" t="s">
        <v>13</v>
      </c>
      <c r="C81" s="4" t="s">
        <v>13</v>
      </c>
      <c r="D81" s="24">
        <v>2920023</v>
      </c>
      <c r="E81" s="30"/>
      <c r="F81" s="5"/>
      <c r="G81" s="17">
        <v>1505</v>
      </c>
      <c r="H81" s="68"/>
      <c r="I81" s="61">
        <f t="shared" si="4"/>
        <v>1505</v>
      </c>
      <c r="J81" s="18">
        <v>0</v>
      </c>
      <c r="K81" s="7">
        <f t="shared" si="5"/>
        <v>1506.00000000003</v>
      </c>
      <c r="L81" s="64"/>
      <c r="M81" s="99"/>
      <c r="N81" s="84"/>
      <c r="O81" s="84"/>
      <c r="P81" s="100"/>
      <c r="Q81" s="105">
        <f t="shared" si="6"/>
        <v>0</v>
      </c>
    </row>
    <row r="82" spans="1:17" x14ac:dyDescent="0.25">
      <c r="A82" s="6">
        <v>45586</v>
      </c>
      <c r="B82" s="4" t="s">
        <v>43</v>
      </c>
      <c r="C82" s="4" t="s">
        <v>63</v>
      </c>
      <c r="D82" s="24">
        <v>126077</v>
      </c>
      <c r="E82" s="30"/>
      <c r="F82" s="5"/>
      <c r="G82" s="17"/>
      <c r="H82" s="68"/>
      <c r="I82" s="61">
        <f t="shared" si="4"/>
        <v>0</v>
      </c>
      <c r="J82" s="18">
        <v>5</v>
      </c>
      <c r="K82" s="7">
        <f t="shared" si="5"/>
        <v>1501.00000000003</v>
      </c>
      <c r="L82" s="64"/>
      <c r="M82" s="99">
        <v>5</v>
      </c>
      <c r="N82" s="84"/>
      <c r="O82" s="84"/>
      <c r="P82" s="100"/>
      <c r="Q82" s="105">
        <f t="shared" si="6"/>
        <v>0</v>
      </c>
    </row>
    <row r="83" spans="1:17" x14ac:dyDescent="0.25">
      <c r="A83" s="6">
        <v>45586</v>
      </c>
      <c r="B83" s="4" t="s">
        <v>11</v>
      </c>
      <c r="C83" s="4" t="s">
        <v>37</v>
      </c>
      <c r="D83" s="24">
        <v>1847335</v>
      </c>
      <c r="E83" s="30"/>
      <c r="F83" s="5"/>
      <c r="G83" s="17"/>
      <c r="H83" s="68"/>
      <c r="I83" s="61">
        <f t="shared" si="4"/>
        <v>0</v>
      </c>
      <c r="J83" s="18">
        <v>1500</v>
      </c>
      <c r="K83" s="7">
        <f t="shared" si="5"/>
        <v>1.0000000000300133</v>
      </c>
      <c r="L83" s="64"/>
      <c r="M83" s="99"/>
      <c r="N83" s="84">
        <v>1500</v>
      </c>
      <c r="O83" s="84"/>
      <c r="P83" s="100"/>
      <c r="Q83" s="105">
        <f t="shared" si="6"/>
        <v>0</v>
      </c>
    </row>
    <row r="84" spans="1:17" x14ac:dyDescent="0.25">
      <c r="A84" s="6">
        <v>45589</v>
      </c>
      <c r="B84" s="4" t="s">
        <v>13</v>
      </c>
      <c r="C84" s="4" t="s">
        <v>13</v>
      </c>
      <c r="D84" s="24">
        <v>2970023</v>
      </c>
      <c r="E84" s="30"/>
      <c r="F84" s="5"/>
      <c r="G84" s="17">
        <v>5000</v>
      </c>
      <c r="H84" s="68"/>
      <c r="I84" s="61">
        <f t="shared" si="4"/>
        <v>5000</v>
      </c>
      <c r="J84" s="18">
        <v>0</v>
      </c>
      <c r="K84" s="7">
        <f t="shared" si="5"/>
        <v>5001.00000000003</v>
      </c>
      <c r="L84" s="64"/>
      <c r="M84" s="99"/>
      <c r="N84" s="84"/>
      <c r="O84" s="84"/>
      <c r="P84" s="100"/>
      <c r="Q84" s="105">
        <f t="shared" si="6"/>
        <v>0</v>
      </c>
    </row>
    <row r="85" spans="1:17" x14ac:dyDescent="0.25">
      <c r="A85" s="6">
        <v>45589</v>
      </c>
      <c r="B85" s="4" t="s">
        <v>24</v>
      </c>
      <c r="C85" s="4" t="s">
        <v>16</v>
      </c>
      <c r="D85" s="24">
        <v>23936</v>
      </c>
      <c r="E85" s="30"/>
      <c r="F85" s="5"/>
      <c r="G85" s="17"/>
      <c r="H85" s="68"/>
      <c r="I85" s="61">
        <f t="shared" si="4"/>
        <v>0</v>
      </c>
      <c r="J85" s="18">
        <v>5000</v>
      </c>
      <c r="K85" s="7">
        <f t="shared" si="5"/>
        <v>1.0000000000300133</v>
      </c>
      <c r="L85" s="64">
        <v>5000</v>
      </c>
      <c r="M85" s="99"/>
      <c r="N85" s="84"/>
      <c r="O85" s="84"/>
      <c r="P85" s="100"/>
      <c r="Q85" s="105">
        <f t="shared" si="6"/>
        <v>0</v>
      </c>
    </row>
    <row r="86" spans="1:17" x14ac:dyDescent="0.25">
      <c r="A86" s="6">
        <v>45593</v>
      </c>
      <c r="B86" s="4" t="s">
        <v>13</v>
      </c>
      <c r="C86" s="4" t="s">
        <v>13</v>
      </c>
      <c r="D86" s="24">
        <v>2990023</v>
      </c>
      <c r="E86" s="30"/>
      <c r="F86" s="5"/>
      <c r="G86" s="17">
        <v>2500</v>
      </c>
      <c r="H86" s="68"/>
      <c r="I86" s="61">
        <f t="shared" si="4"/>
        <v>2500</v>
      </c>
      <c r="J86" s="18">
        <v>0</v>
      </c>
      <c r="K86" s="7">
        <f t="shared" si="5"/>
        <v>2501.00000000003</v>
      </c>
      <c r="L86" s="64"/>
      <c r="M86" s="99"/>
      <c r="N86" s="84"/>
      <c r="O86" s="84"/>
      <c r="P86" s="100"/>
      <c r="Q86" s="105">
        <f t="shared" si="6"/>
        <v>0</v>
      </c>
    </row>
    <row r="87" spans="1:17" x14ac:dyDescent="0.25">
      <c r="A87" s="6">
        <v>45593</v>
      </c>
      <c r="B87" s="4" t="s">
        <v>11</v>
      </c>
      <c r="C87" s="4" t="s">
        <v>37</v>
      </c>
      <c r="D87" s="24">
        <v>1235508</v>
      </c>
      <c r="E87" s="30"/>
      <c r="F87" s="5"/>
      <c r="G87" s="17"/>
      <c r="H87" s="68"/>
      <c r="I87" s="61">
        <f t="shared" si="4"/>
        <v>0</v>
      </c>
      <c r="J87" s="18">
        <v>2500</v>
      </c>
      <c r="K87" s="7">
        <f t="shared" si="5"/>
        <v>1.0000000000300133</v>
      </c>
      <c r="L87" s="64"/>
      <c r="M87" s="99"/>
      <c r="N87" s="84">
        <v>2500</v>
      </c>
      <c r="O87" s="84"/>
      <c r="P87" s="100"/>
      <c r="Q87" s="105">
        <f t="shared" si="6"/>
        <v>0</v>
      </c>
    </row>
    <row r="88" spans="1:17" x14ac:dyDescent="0.25">
      <c r="A88" s="6">
        <v>45594</v>
      </c>
      <c r="B88" s="4" t="s">
        <v>13</v>
      </c>
      <c r="C88" s="4" t="s">
        <v>13</v>
      </c>
      <c r="D88" s="24">
        <v>3020023</v>
      </c>
      <c r="E88" s="30"/>
      <c r="F88" s="5"/>
      <c r="G88" s="17">
        <v>8000</v>
      </c>
      <c r="H88" s="68"/>
      <c r="I88" s="61">
        <f t="shared" si="4"/>
        <v>8000</v>
      </c>
      <c r="J88" s="18">
        <v>0</v>
      </c>
      <c r="K88" s="7">
        <f t="shared" si="5"/>
        <v>8001.00000000003</v>
      </c>
      <c r="L88" s="64"/>
      <c r="M88" s="99"/>
      <c r="N88" s="84"/>
      <c r="O88" s="84"/>
      <c r="P88" s="100"/>
      <c r="Q88" s="105">
        <f t="shared" si="6"/>
        <v>0</v>
      </c>
    </row>
    <row r="89" spans="1:17" x14ac:dyDescent="0.25">
      <c r="A89" s="6">
        <v>45594</v>
      </c>
      <c r="B89" s="4" t="s">
        <v>11</v>
      </c>
      <c r="C89" s="4" t="s">
        <v>16</v>
      </c>
      <c r="D89" s="24">
        <v>926108</v>
      </c>
      <c r="E89" s="30"/>
      <c r="F89" s="5"/>
      <c r="G89" s="17"/>
      <c r="H89" s="68"/>
      <c r="I89" s="61">
        <f t="shared" si="4"/>
        <v>0</v>
      </c>
      <c r="J89" s="18">
        <v>8000</v>
      </c>
      <c r="K89" s="7">
        <f t="shared" si="5"/>
        <v>1.0000000000300133</v>
      </c>
      <c r="L89" s="64">
        <v>8000</v>
      </c>
      <c r="M89" s="99"/>
      <c r="N89" s="84"/>
      <c r="O89" s="84"/>
      <c r="P89" s="100"/>
      <c r="Q89" s="105">
        <f t="shared" si="6"/>
        <v>0</v>
      </c>
    </row>
    <row r="90" spans="1:17" x14ac:dyDescent="0.25">
      <c r="A90" s="6">
        <v>45600</v>
      </c>
      <c r="B90" s="4" t="s">
        <v>13</v>
      </c>
      <c r="C90" s="4" t="s">
        <v>13</v>
      </c>
      <c r="D90" s="24">
        <v>3060023</v>
      </c>
      <c r="E90" s="30"/>
      <c r="F90" s="5"/>
      <c r="G90" s="17">
        <v>8000</v>
      </c>
      <c r="H90" s="68"/>
      <c r="I90" s="61">
        <f t="shared" si="4"/>
        <v>8000</v>
      </c>
      <c r="J90" s="18">
        <v>0</v>
      </c>
      <c r="K90" s="7">
        <f t="shared" si="5"/>
        <v>8001.00000000003</v>
      </c>
      <c r="L90" s="64"/>
      <c r="M90" s="99"/>
      <c r="N90" s="84"/>
      <c r="O90" s="84"/>
      <c r="P90" s="100"/>
      <c r="Q90" s="105">
        <f t="shared" si="6"/>
        <v>0</v>
      </c>
    </row>
    <row r="91" spans="1:17" x14ac:dyDescent="0.25">
      <c r="A91" s="6">
        <v>45600</v>
      </c>
      <c r="B91" s="4" t="s">
        <v>11</v>
      </c>
      <c r="C91" s="4" t="s">
        <v>16</v>
      </c>
      <c r="D91" s="24">
        <v>955261</v>
      </c>
      <c r="E91" s="30"/>
      <c r="F91" s="5"/>
      <c r="G91" s="17"/>
      <c r="H91" s="68"/>
      <c r="I91" s="61">
        <f t="shared" si="4"/>
        <v>0</v>
      </c>
      <c r="J91" s="18">
        <v>6000</v>
      </c>
      <c r="K91" s="7">
        <f t="shared" si="5"/>
        <v>2001.00000000003</v>
      </c>
      <c r="L91" s="64">
        <v>6000</v>
      </c>
      <c r="M91" s="99"/>
      <c r="N91" s="84"/>
      <c r="O91" s="84"/>
      <c r="P91" s="100"/>
      <c r="Q91" s="105">
        <f t="shared" si="6"/>
        <v>0</v>
      </c>
    </row>
    <row r="92" spans="1:17" x14ac:dyDescent="0.25">
      <c r="A92" s="6">
        <v>45600</v>
      </c>
      <c r="B92" s="4" t="s">
        <v>11</v>
      </c>
      <c r="C92" s="4" t="s">
        <v>37</v>
      </c>
      <c r="D92" s="24">
        <v>956290</v>
      </c>
      <c r="E92" s="30"/>
      <c r="F92" s="5"/>
      <c r="G92" s="17"/>
      <c r="H92" s="68"/>
      <c r="I92" s="61">
        <f t="shared" si="4"/>
        <v>0</v>
      </c>
      <c r="J92" s="18">
        <v>2000</v>
      </c>
      <c r="K92" s="7">
        <f t="shared" si="5"/>
        <v>1.0000000000300133</v>
      </c>
      <c r="L92" s="64"/>
      <c r="M92" s="99"/>
      <c r="N92" s="84">
        <v>2000</v>
      </c>
      <c r="O92" s="84"/>
      <c r="P92" s="100"/>
      <c r="Q92" s="105">
        <f t="shared" si="6"/>
        <v>0</v>
      </c>
    </row>
    <row r="93" spans="1:17" x14ac:dyDescent="0.25">
      <c r="A93" s="6">
        <v>45603</v>
      </c>
      <c r="B93" s="4" t="s">
        <v>13</v>
      </c>
      <c r="C93" s="4" t="s">
        <v>13</v>
      </c>
      <c r="D93" s="24">
        <v>3110023</v>
      </c>
      <c r="E93" s="30"/>
      <c r="F93" s="5"/>
      <c r="G93" s="17">
        <v>9380.35</v>
      </c>
      <c r="H93" s="68"/>
      <c r="I93" s="61">
        <f t="shared" si="4"/>
        <v>9380.35</v>
      </c>
      <c r="J93" s="18">
        <v>0</v>
      </c>
      <c r="K93" s="7">
        <f t="shared" si="5"/>
        <v>9381.3500000000313</v>
      </c>
      <c r="L93" s="64"/>
      <c r="M93" s="99"/>
      <c r="N93" s="84"/>
      <c r="O93" s="84"/>
      <c r="P93" s="100"/>
      <c r="Q93" s="105">
        <f t="shared" si="6"/>
        <v>0</v>
      </c>
    </row>
    <row r="94" spans="1:17" x14ac:dyDescent="0.25">
      <c r="A94" s="6">
        <v>45603</v>
      </c>
      <c r="B94" s="4" t="s">
        <v>25</v>
      </c>
      <c r="C94" s="4" t="s">
        <v>35</v>
      </c>
      <c r="D94" s="24">
        <v>6</v>
      </c>
      <c r="E94" s="30"/>
      <c r="F94" s="5"/>
      <c r="G94" s="17"/>
      <c r="H94" s="68"/>
      <c r="I94" s="61">
        <f t="shared" si="4"/>
        <v>0</v>
      </c>
      <c r="J94" s="18">
        <v>8870.35</v>
      </c>
      <c r="K94" s="7">
        <f t="shared" si="5"/>
        <v>511.00000000003092</v>
      </c>
      <c r="L94" s="64"/>
      <c r="M94" s="99"/>
      <c r="N94" s="84">
        <v>8870.35</v>
      </c>
      <c r="O94" s="84"/>
      <c r="P94" s="100"/>
      <c r="Q94" s="105">
        <f t="shared" si="6"/>
        <v>0</v>
      </c>
    </row>
    <row r="95" spans="1:17" x14ac:dyDescent="0.25">
      <c r="A95" s="6">
        <v>45603</v>
      </c>
      <c r="B95" s="4" t="s">
        <v>11</v>
      </c>
      <c r="C95" s="4" t="s">
        <v>30</v>
      </c>
      <c r="D95" s="24">
        <v>2230281</v>
      </c>
      <c r="E95" s="30"/>
      <c r="F95" s="5"/>
      <c r="G95" s="17"/>
      <c r="H95" s="68"/>
      <c r="I95" s="61">
        <f t="shared" si="4"/>
        <v>0</v>
      </c>
      <c r="J95" s="18">
        <v>510</v>
      </c>
      <c r="K95" s="7">
        <f t="shared" si="5"/>
        <v>1.0000000000309228</v>
      </c>
      <c r="L95" s="64"/>
      <c r="M95" s="99">
        <v>510</v>
      </c>
      <c r="N95" s="84"/>
      <c r="O95" s="84"/>
      <c r="P95" s="100"/>
      <c r="Q95" s="105">
        <f t="shared" si="6"/>
        <v>0</v>
      </c>
    </row>
    <row r="96" spans="1:17" x14ac:dyDescent="0.25">
      <c r="A96" s="6">
        <v>45607</v>
      </c>
      <c r="B96" s="4" t="s">
        <v>13</v>
      </c>
      <c r="C96" s="4" t="s">
        <v>13</v>
      </c>
      <c r="D96" s="24">
        <v>3130023</v>
      </c>
      <c r="E96" s="30"/>
      <c r="F96" s="5"/>
      <c r="G96" s="17">
        <v>4427.9399999999996</v>
      </c>
      <c r="H96" s="68"/>
      <c r="I96" s="61">
        <f t="shared" si="4"/>
        <v>4427.9399999999996</v>
      </c>
      <c r="J96" s="18">
        <v>0</v>
      </c>
      <c r="K96" s="7">
        <f t="shared" si="5"/>
        <v>4428.9400000000305</v>
      </c>
      <c r="L96" s="64"/>
      <c r="M96" s="99"/>
      <c r="N96" s="84"/>
      <c r="O96" s="84"/>
      <c r="P96" s="100"/>
      <c r="Q96" s="105">
        <f t="shared" si="6"/>
        <v>0</v>
      </c>
    </row>
    <row r="97" spans="1:17" x14ac:dyDescent="0.25">
      <c r="A97" s="6">
        <v>45607</v>
      </c>
      <c r="B97" s="4" t="s">
        <v>25</v>
      </c>
      <c r="C97" s="4" t="s">
        <v>64</v>
      </c>
      <c r="D97" s="24">
        <v>7</v>
      </c>
      <c r="E97" s="30"/>
      <c r="F97" s="5"/>
      <c r="G97" s="17"/>
      <c r="H97" s="68"/>
      <c r="I97" s="61">
        <f t="shared" si="4"/>
        <v>0</v>
      </c>
      <c r="J97" s="18">
        <v>778.27</v>
      </c>
      <c r="K97" s="7">
        <f t="shared" si="5"/>
        <v>3650.6700000000305</v>
      </c>
      <c r="L97" s="64"/>
      <c r="M97" s="99">
        <v>778.27</v>
      </c>
      <c r="N97" s="84"/>
      <c r="O97" s="84"/>
      <c r="P97" s="100"/>
      <c r="Q97" s="105">
        <f t="shared" si="6"/>
        <v>0</v>
      </c>
    </row>
    <row r="98" spans="1:17" x14ac:dyDescent="0.25">
      <c r="A98" s="6">
        <v>45607</v>
      </c>
      <c r="B98" s="4" t="s">
        <v>25</v>
      </c>
      <c r="C98" s="4" t="s">
        <v>64</v>
      </c>
      <c r="D98" s="24">
        <v>8</v>
      </c>
      <c r="E98" s="30"/>
      <c r="F98" s="5"/>
      <c r="G98" s="17"/>
      <c r="H98" s="68"/>
      <c r="I98" s="61">
        <f t="shared" si="4"/>
        <v>0</v>
      </c>
      <c r="J98" s="18">
        <v>289.67</v>
      </c>
      <c r="K98" s="7">
        <f t="shared" si="5"/>
        <v>3361.0000000000305</v>
      </c>
      <c r="L98" s="64"/>
      <c r="M98" s="99">
        <v>289.67</v>
      </c>
      <c r="N98" s="84"/>
      <c r="O98" s="84"/>
      <c r="P98" s="100"/>
      <c r="Q98" s="105">
        <f t="shared" si="6"/>
        <v>0</v>
      </c>
    </row>
    <row r="99" spans="1:17" x14ac:dyDescent="0.25">
      <c r="A99" s="6">
        <v>45607</v>
      </c>
      <c r="B99" s="4" t="s">
        <v>11</v>
      </c>
      <c r="C99" s="4" t="s">
        <v>57</v>
      </c>
      <c r="D99" s="24">
        <v>1018193</v>
      </c>
      <c r="E99" s="30"/>
      <c r="F99" s="5"/>
      <c r="G99" s="17"/>
      <c r="H99" s="68"/>
      <c r="I99" s="61">
        <f t="shared" si="4"/>
        <v>0</v>
      </c>
      <c r="J99" s="18">
        <v>260</v>
      </c>
      <c r="K99" s="7">
        <f t="shared" si="5"/>
        <v>3101.0000000000305</v>
      </c>
      <c r="L99" s="64"/>
      <c r="M99" s="99">
        <v>260</v>
      </c>
      <c r="N99" s="84"/>
      <c r="O99" s="84"/>
      <c r="P99" s="100"/>
      <c r="Q99" s="105">
        <f t="shared" si="6"/>
        <v>0</v>
      </c>
    </row>
    <row r="100" spans="1:17" x14ac:dyDescent="0.25">
      <c r="A100" s="6">
        <v>45607</v>
      </c>
      <c r="B100" s="4" t="s">
        <v>11</v>
      </c>
      <c r="C100" s="4" t="s">
        <v>16</v>
      </c>
      <c r="D100" s="24">
        <v>1744571</v>
      </c>
      <c r="E100" s="30"/>
      <c r="F100" s="5"/>
      <c r="G100" s="17"/>
      <c r="H100" s="68"/>
      <c r="I100" s="61">
        <f t="shared" ref="I100:I131" si="7">E100+F100+G100+H100</f>
        <v>0</v>
      </c>
      <c r="J100" s="18">
        <v>3000</v>
      </c>
      <c r="K100" s="7">
        <f t="shared" si="5"/>
        <v>101.00000000003047</v>
      </c>
      <c r="L100" s="64">
        <v>3000</v>
      </c>
      <c r="M100" s="99"/>
      <c r="N100" s="84"/>
      <c r="O100" s="84"/>
      <c r="P100" s="100"/>
      <c r="Q100" s="105">
        <f t="shared" si="6"/>
        <v>0</v>
      </c>
    </row>
    <row r="101" spans="1:17" x14ac:dyDescent="0.25">
      <c r="A101" s="6">
        <v>45607</v>
      </c>
      <c r="B101" s="4" t="s">
        <v>11</v>
      </c>
      <c r="C101" s="4" t="s">
        <v>65</v>
      </c>
      <c r="D101" s="24">
        <v>2210113</v>
      </c>
      <c r="E101" s="30"/>
      <c r="F101" s="5"/>
      <c r="G101" s="17"/>
      <c r="H101" s="68"/>
      <c r="I101" s="61">
        <f t="shared" si="7"/>
        <v>0</v>
      </c>
      <c r="J101" s="18">
        <v>100</v>
      </c>
      <c r="K101" s="7">
        <f t="shared" si="5"/>
        <v>1.0000000000304681</v>
      </c>
      <c r="L101" s="64"/>
      <c r="M101" s="99">
        <v>100</v>
      </c>
      <c r="N101" s="84"/>
      <c r="O101" s="84"/>
      <c r="P101" s="100"/>
      <c r="Q101" s="105">
        <f t="shared" si="6"/>
        <v>0</v>
      </c>
    </row>
    <row r="102" spans="1:17" x14ac:dyDescent="0.25">
      <c r="A102" s="6">
        <v>45608</v>
      </c>
      <c r="B102" s="4" t="s">
        <v>13</v>
      </c>
      <c r="C102" s="4" t="s">
        <v>13</v>
      </c>
      <c r="D102" s="24">
        <v>3160023</v>
      </c>
      <c r="E102" s="30"/>
      <c r="F102" s="5"/>
      <c r="G102" s="17">
        <v>200</v>
      </c>
      <c r="H102" s="68"/>
      <c r="I102" s="61">
        <f t="shared" si="7"/>
        <v>200</v>
      </c>
      <c r="J102" s="18">
        <v>0</v>
      </c>
      <c r="K102" s="7">
        <f t="shared" si="5"/>
        <v>201.00000000003047</v>
      </c>
      <c r="L102" s="64"/>
      <c r="M102" s="99"/>
      <c r="N102" s="84"/>
      <c r="O102" s="84"/>
      <c r="P102" s="100"/>
      <c r="Q102" s="105">
        <f t="shared" si="6"/>
        <v>0</v>
      </c>
    </row>
    <row r="103" spans="1:17" x14ac:dyDescent="0.25">
      <c r="A103" s="6">
        <v>45608</v>
      </c>
      <c r="B103" s="4" t="s">
        <v>11</v>
      </c>
      <c r="C103" s="4" t="s">
        <v>65</v>
      </c>
      <c r="D103" s="24">
        <v>2118184</v>
      </c>
      <c r="E103" s="30"/>
      <c r="F103" s="5"/>
      <c r="G103" s="17"/>
      <c r="H103" s="68"/>
      <c r="I103" s="61">
        <f t="shared" si="7"/>
        <v>0</v>
      </c>
      <c r="J103" s="18">
        <v>200</v>
      </c>
      <c r="K103" s="7">
        <f t="shared" si="5"/>
        <v>1.0000000000304681</v>
      </c>
      <c r="L103" s="64"/>
      <c r="M103" s="99">
        <v>200</v>
      </c>
      <c r="N103" s="84"/>
      <c r="O103" s="84"/>
      <c r="P103" s="100"/>
      <c r="Q103" s="105">
        <f t="shared" si="6"/>
        <v>0</v>
      </c>
    </row>
    <row r="104" spans="1:17" x14ac:dyDescent="0.25">
      <c r="A104" s="6">
        <v>45609</v>
      </c>
      <c r="B104" s="4" t="s">
        <v>13</v>
      </c>
      <c r="C104" s="4" t="s">
        <v>13</v>
      </c>
      <c r="D104" s="24">
        <v>3170023</v>
      </c>
      <c r="E104" s="30"/>
      <c r="F104" s="5"/>
      <c r="G104" s="17">
        <v>1716.26</v>
      </c>
      <c r="H104" s="68"/>
      <c r="I104" s="61">
        <f t="shared" si="7"/>
        <v>1716.26</v>
      </c>
      <c r="J104" s="18">
        <v>0</v>
      </c>
      <c r="K104" s="7">
        <f t="shared" si="5"/>
        <v>1717.2600000000305</v>
      </c>
      <c r="L104" s="64"/>
      <c r="M104" s="99"/>
      <c r="N104" s="84"/>
      <c r="O104" s="84"/>
      <c r="P104" s="100"/>
      <c r="Q104" s="105">
        <f t="shared" si="6"/>
        <v>0</v>
      </c>
    </row>
    <row r="105" spans="1:17" x14ac:dyDescent="0.25">
      <c r="A105" s="6">
        <v>45609</v>
      </c>
      <c r="B105" s="4" t="s">
        <v>43</v>
      </c>
      <c r="C105" s="4" t="s">
        <v>66</v>
      </c>
      <c r="D105" s="24">
        <v>542</v>
      </c>
      <c r="E105" s="30"/>
      <c r="F105" s="5"/>
      <c r="G105" s="17"/>
      <c r="H105" s="68"/>
      <c r="I105" s="61">
        <f t="shared" si="7"/>
        <v>0</v>
      </c>
      <c r="J105" s="18">
        <v>24.68</v>
      </c>
      <c r="K105" s="7">
        <f t="shared" si="5"/>
        <v>1692.5800000000304</v>
      </c>
      <c r="L105" s="64"/>
      <c r="M105" s="99">
        <v>24.68</v>
      </c>
      <c r="N105" s="84"/>
      <c r="O105" s="84"/>
      <c r="P105" s="100"/>
      <c r="Q105" s="105">
        <f t="shared" si="6"/>
        <v>0</v>
      </c>
    </row>
    <row r="106" spans="1:17" x14ac:dyDescent="0.25">
      <c r="A106" s="6">
        <v>45609</v>
      </c>
      <c r="B106" s="4" t="s">
        <v>11</v>
      </c>
      <c r="C106" s="4" t="s">
        <v>56</v>
      </c>
      <c r="D106" s="24">
        <v>1041415</v>
      </c>
      <c r="E106" s="30"/>
      <c r="F106" s="5"/>
      <c r="G106" s="17"/>
      <c r="H106" s="68"/>
      <c r="I106" s="61">
        <f t="shared" si="7"/>
        <v>0</v>
      </c>
      <c r="J106" s="18">
        <v>191.58</v>
      </c>
      <c r="K106" s="7">
        <f t="shared" si="5"/>
        <v>1501.0000000000305</v>
      </c>
      <c r="L106" s="64"/>
      <c r="M106" s="99">
        <v>191.58</v>
      </c>
      <c r="N106" s="84"/>
      <c r="O106" s="84"/>
      <c r="P106" s="100"/>
      <c r="Q106" s="105">
        <f t="shared" si="6"/>
        <v>0</v>
      </c>
    </row>
    <row r="107" spans="1:17" x14ac:dyDescent="0.25">
      <c r="A107" s="6">
        <v>45609</v>
      </c>
      <c r="B107" s="4" t="s">
        <v>11</v>
      </c>
      <c r="C107" s="4" t="s">
        <v>16</v>
      </c>
      <c r="D107" s="24">
        <v>1317355</v>
      </c>
      <c r="E107" s="30"/>
      <c r="F107" s="5"/>
      <c r="G107" s="17"/>
      <c r="H107" s="68"/>
      <c r="I107" s="61">
        <f t="shared" si="7"/>
        <v>0</v>
      </c>
      <c r="J107" s="18">
        <v>1500</v>
      </c>
      <c r="K107" s="7">
        <f t="shared" si="5"/>
        <v>1.0000000000304681</v>
      </c>
      <c r="L107" s="64">
        <v>1500</v>
      </c>
      <c r="M107" s="99"/>
      <c r="N107" s="84"/>
      <c r="O107" s="84"/>
      <c r="P107" s="100"/>
      <c r="Q107" s="105">
        <f t="shared" si="6"/>
        <v>0</v>
      </c>
    </row>
    <row r="108" spans="1:17" x14ac:dyDescent="0.25">
      <c r="A108" s="6">
        <v>45615</v>
      </c>
      <c r="B108" s="4" t="s">
        <v>13</v>
      </c>
      <c r="C108" s="4" t="s">
        <v>13</v>
      </c>
      <c r="D108" s="24">
        <v>3230023</v>
      </c>
      <c r="E108" s="30"/>
      <c r="F108" s="5"/>
      <c r="G108" s="17">
        <v>7500</v>
      </c>
      <c r="H108" s="68"/>
      <c r="I108" s="61">
        <f t="shared" si="7"/>
        <v>7500</v>
      </c>
      <c r="J108" s="18">
        <v>0</v>
      </c>
      <c r="K108" s="7">
        <f t="shared" si="5"/>
        <v>7501.0000000000309</v>
      </c>
      <c r="L108" s="64"/>
      <c r="M108" s="99"/>
      <c r="N108" s="84"/>
      <c r="O108" s="84"/>
      <c r="P108" s="100"/>
      <c r="Q108" s="105">
        <f t="shared" si="6"/>
        <v>0</v>
      </c>
    </row>
    <row r="109" spans="1:17" x14ac:dyDescent="0.25">
      <c r="A109" s="6">
        <v>45615</v>
      </c>
      <c r="B109" s="4" t="s">
        <v>11</v>
      </c>
      <c r="C109" s="4" t="s">
        <v>16</v>
      </c>
      <c r="D109" s="24">
        <v>1250590</v>
      </c>
      <c r="E109" s="30"/>
      <c r="F109" s="5"/>
      <c r="G109" s="17"/>
      <c r="H109" s="68"/>
      <c r="I109" s="61">
        <f t="shared" si="7"/>
        <v>0</v>
      </c>
      <c r="J109" s="18">
        <v>5000</v>
      </c>
      <c r="K109" s="7">
        <f t="shared" si="5"/>
        <v>2501.0000000000309</v>
      </c>
      <c r="L109" s="64">
        <v>5000</v>
      </c>
      <c r="M109" s="99"/>
      <c r="N109" s="84"/>
      <c r="O109" s="84"/>
      <c r="P109" s="100"/>
      <c r="Q109" s="105">
        <f t="shared" si="6"/>
        <v>0</v>
      </c>
    </row>
    <row r="110" spans="1:17" x14ac:dyDescent="0.25">
      <c r="A110" s="6">
        <v>45615</v>
      </c>
      <c r="B110" s="4" t="s">
        <v>11</v>
      </c>
      <c r="C110" s="4" t="s">
        <v>37</v>
      </c>
      <c r="D110" s="24">
        <v>1251259</v>
      </c>
      <c r="E110" s="30"/>
      <c r="F110" s="5"/>
      <c r="G110" s="17"/>
      <c r="H110" s="68"/>
      <c r="I110" s="61">
        <f t="shared" si="7"/>
        <v>0</v>
      </c>
      <c r="J110" s="18">
        <v>2500</v>
      </c>
      <c r="K110" s="7">
        <f t="shared" si="5"/>
        <v>1.0000000000309228</v>
      </c>
      <c r="L110" s="64"/>
      <c r="M110" s="99"/>
      <c r="N110" s="84">
        <v>2500</v>
      </c>
      <c r="O110" s="84"/>
      <c r="P110" s="100"/>
      <c r="Q110" s="105">
        <f t="shared" si="6"/>
        <v>0</v>
      </c>
    </row>
    <row r="111" spans="1:17" x14ac:dyDescent="0.25">
      <c r="A111" s="6">
        <v>45617</v>
      </c>
      <c r="B111" s="4" t="s">
        <v>13</v>
      </c>
      <c r="C111" s="4" t="s">
        <v>13</v>
      </c>
      <c r="D111" s="24">
        <v>3240023</v>
      </c>
      <c r="E111" s="30"/>
      <c r="F111" s="5"/>
      <c r="G111" s="17">
        <v>780</v>
      </c>
      <c r="H111" s="68"/>
      <c r="I111" s="61">
        <f t="shared" si="7"/>
        <v>780</v>
      </c>
      <c r="J111" s="18">
        <v>0</v>
      </c>
      <c r="K111" s="7">
        <f t="shared" si="5"/>
        <v>781.00000000003092</v>
      </c>
      <c r="L111" s="64"/>
      <c r="M111" s="99"/>
      <c r="N111" s="84"/>
      <c r="O111" s="84"/>
      <c r="P111" s="100"/>
      <c r="Q111" s="105">
        <f t="shared" si="6"/>
        <v>0</v>
      </c>
    </row>
    <row r="112" spans="1:17" x14ac:dyDescent="0.25">
      <c r="A112" s="6">
        <v>45617</v>
      </c>
      <c r="B112" s="4" t="s">
        <v>11</v>
      </c>
      <c r="C112" s="4" t="s">
        <v>57</v>
      </c>
      <c r="D112" s="24">
        <v>1031155</v>
      </c>
      <c r="E112" s="30"/>
      <c r="F112" s="5"/>
      <c r="G112" s="17"/>
      <c r="H112" s="68"/>
      <c r="I112" s="61">
        <f t="shared" si="7"/>
        <v>0</v>
      </c>
      <c r="J112" s="18">
        <v>280</v>
      </c>
      <c r="K112" s="7">
        <f t="shared" si="5"/>
        <v>501.00000000003092</v>
      </c>
      <c r="L112" s="64"/>
      <c r="M112" s="99">
        <v>280</v>
      </c>
      <c r="N112" s="84"/>
      <c r="O112" s="84"/>
      <c r="P112" s="100"/>
      <c r="Q112" s="105">
        <f t="shared" si="6"/>
        <v>0</v>
      </c>
    </row>
    <row r="113" spans="1:17" x14ac:dyDescent="0.25">
      <c r="A113" s="6">
        <v>45617</v>
      </c>
      <c r="B113" s="4" t="s">
        <v>11</v>
      </c>
      <c r="C113" s="4" t="s">
        <v>67</v>
      </c>
      <c r="D113" s="24">
        <v>1032090</v>
      </c>
      <c r="E113" s="30"/>
      <c r="F113" s="5"/>
      <c r="G113" s="17"/>
      <c r="H113" s="68"/>
      <c r="I113" s="61">
        <f t="shared" si="7"/>
        <v>0</v>
      </c>
      <c r="J113" s="18">
        <v>500</v>
      </c>
      <c r="K113" s="7">
        <f t="shared" si="5"/>
        <v>1.0000000000309228</v>
      </c>
      <c r="L113" s="64"/>
      <c r="M113" s="99">
        <v>500</v>
      </c>
      <c r="N113" s="84"/>
      <c r="O113" s="84"/>
      <c r="P113" s="100"/>
      <c r="Q113" s="105">
        <f t="shared" si="6"/>
        <v>0</v>
      </c>
    </row>
    <row r="114" spans="1:17" x14ac:dyDescent="0.25">
      <c r="A114" s="6">
        <v>45618</v>
      </c>
      <c r="B114" s="4" t="s">
        <v>13</v>
      </c>
      <c r="C114" s="4" t="s">
        <v>13</v>
      </c>
      <c r="D114" s="24">
        <v>3260023</v>
      </c>
      <c r="E114" s="30"/>
      <c r="F114" s="5"/>
      <c r="G114" s="17">
        <v>200</v>
      </c>
      <c r="H114" s="68"/>
      <c r="I114" s="61">
        <f t="shared" si="7"/>
        <v>200</v>
      </c>
      <c r="J114" s="18">
        <v>0</v>
      </c>
      <c r="K114" s="7">
        <f t="shared" si="5"/>
        <v>201.00000000003092</v>
      </c>
      <c r="L114" s="64"/>
      <c r="M114" s="99"/>
      <c r="N114" s="84"/>
      <c r="O114" s="84"/>
      <c r="P114" s="100"/>
      <c r="Q114" s="105">
        <f t="shared" si="6"/>
        <v>0</v>
      </c>
    </row>
    <row r="115" spans="1:17" x14ac:dyDescent="0.25">
      <c r="A115" s="6">
        <v>45618</v>
      </c>
      <c r="B115" s="4" t="s">
        <v>11</v>
      </c>
      <c r="C115" s="4" t="s">
        <v>16</v>
      </c>
      <c r="D115" s="24">
        <v>1211344</v>
      </c>
      <c r="E115" s="30"/>
      <c r="F115" s="5"/>
      <c r="G115" s="17"/>
      <c r="H115" s="68"/>
      <c r="I115" s="61">
        <f t="shared" si="7"/>
        <v>0</v>
      </c>
      <c r="J115" s="18">
        <v>200</v>
      </c>
      <c r="K115" s="7">
        <f t="shared" si="5"/>
        <v>1.0000000000309228</v>
      </c>
      <c r="L115" s="64">
        <v>200</v>
      </c>
      <c r="M115" s="99"/>
      <c r="N115" s="84"/>
      <c r="O115" s="84"/>
      <c r="P115" s="100"/>
      <c r="Q115" s="105">
        <f t="shared" si="6"/>
        <v>0</v>
      </c>
    </row>
    <row r="116" spans="1:17" x14ac:dyDescent="0.25">
      <c r="A116" s="6">
        <v>45621</v>
      </c>
      <c r="B116" s="4" t="s">
        <v>13</v>
      </c>
      <c r="C116" s="4" t="s">
        <v>13</v>
      </c>
      <c r="D116" s="24">
        <v>3270023</v>
      </c>
      <c r="E116" s="30"/>
      <c r="F116" s="5"/>
      <c r="G116" s="17">
        <v>1000</v>
      </c>
      <c r="H116" s="68"/>
      <c r="I116" s="61">
        <f t="shared" si="7"/>
        <v>1000</v>
      </c>
      <c r="J116" s="18">
        <v>0</v>
      </c>
      <c r="K116" s="7">
        <f t="shared" si="5"/>
        <v>1001.0000000000309</v>
      </c>
      <c r="L116" s="64"/>
      <c r="M116" s="99"/>
      <c r="N116" s="84"/>
      <c r="O116" s="84"/>
      <c r="P116" s="100"/>
      <c r="Q116" s="105">
        <f t="shared" si="6"/>
        <v>0</v>
      </c>
    </row>
    <row r="117" spans="1:17" x14ac:dyDescent="0.25">
      <c r="A117" s="6">
        <v>45621</v>
      </c>
      <c r="B117" s="4" t="s">
        <v>45</v>
      </c>
      <c r="C117" s="4" t="s">
        <v>68</v>
      </c>
      <c r="D117" s="24">
        <v>1337221</v>
      </c>
      <c r="E117" s="30"/>
      <c r="F117" s="5"/>
      <c r="G117" s="17"/>
      <c r="H117" s="17">
        <v>500</v>
      </c>
      <c r="I117" s="61">
        <f t="shared" si="7"/>
        <v>500</v>
      </c>
      <c r="J117" s="18">
        <v>0</v>
      </c>
      <c r="K117" s="7">
        <f t="shared" si="5"/>
        <v>1501.0000000000309</v>
      </c>
      <c r="L117" s="64"/>
      <c r="M117" s="99"/>
      <c r="N117" s="84"/>
      <c r="O117" s="84"/>
      <c r="P117" s="100"/>
      <c r="Q117" s="105">
        <f t="shared" si="6"/>
        <v>0</v>
      </c>
    </row>
    <row r="118" spans="1:17" x14ac:dyDescent="0.25">
      <c r="A118" s="6">
        <v>45621</v>
      </c>
      <c r="B118" s="4" t="s">
        <v>11</v>
      </c>
      <c r="C118" s="4" t="s">
        <v>68</v>
      </c>
      <c r="D118" s="24">
        <v>1317028</v>
      </c>
      <c r="E118" s="30"/>
      <c r="F118" s="5"/>
      <c r="G118" s="17"/>
      <c r="H118" s="68"/>
      <c r="I118" s="61">
        <f t="shared" si="7"/>
        <v>0</v>
      </c>
      <c r="J118" s="18">
        <v>1500</v>
      </c>
      <c r="K118" s="7">
        <f t="shared" si="5"/>
        <v>1.0000000000309228</v>
      </c>
      <c r="L118" s="64"/>
      <c r="M118" s="99"/>
      <c r="N118" s="84">
        <v>1500</v>
      </c>
      <c r="O118" s="84"/>
      <c r="P118" s="100"/>
      <c r="Q118" s="105">
        <f t="shared" si="6"/>
        <v>0</v>
      </c>
    </row>
    <row r="119" spans="1:17" x14ac:dyDescent="0.25">
      <c r="A119" s="6">
        <v>45625</v>
      </c>
      <c r="B119" s="4" t="s">
        <v>13</v>
      </c>
      <c r="C119" s="4" t="s">
        <v>13</v>
      </c>
      <c r="D119" s="24">
        <v>3330023</v>
      </c>
      <c r="E119" s="30"/>
      <c r="F119" s="5"/>
      <c r="G119" s="17">
        <v>2000</v>
      </c>
      <c r="H119" s="68"/>
      <c r="I119" s="61">
        <f t="shared" si="7"/>
        <v>2000</v>
      </c>
      <c r="J119" s="18">
        <v>0</v>
      </c>
      <c r="K119" s="7">
        <f t="shared" si="5"/>
        <v>2001.0000000000309</v>
      </c>
      <c r="L119" s="64"/>
      <c r="M119" s="99"/>
      <c r="N119" s="84"/>
      <c r="O119" s="84"/>
      <c r="P119" s="100"/>
      <c r="Q119" s="105">
        <f t="shared" si="6"/>
        <v>0</v>
      </c>
    </row>
    <row r="120" spans="1:17" x14ac:dyDescent="0.25">
      <c r="A120" s="6">
        <v>45625</v>
      </c>
      <c r="B120" s="4" t="s">
        <v>11</v>
      </c>
      <c r="C120" s="4" t="s">
        <v>16</v>
      </c>
      <c r="D120" s="24">
        <v>1338011</v>
      </c>
      <c r="E120" s="30"/>
      <c r="F120" s="5"/>
      <c r="G120" s="17"/>
      <c r="H120" s="68"/>
      <c r="I120" s="61">
        <f t="shared" si="7"/>
        <v>0</v>
      </c>
      <c r="J120" s="18">
        <v>2000</v>
      </c>
      <c r="K120" s="7">
        <f t="shared" si="5"/>
        <v>1.0000000000309228</v>
      </c>
      <c r="L120" s="64">
        <v>2000</v>
      </c>
      <c r="M120" s="99"/>
      <c r="N120" s="84"/>
      <c r="O120" s="84"/>
      <c r="P120" s="100"/>
      <c r="Q120" s="105">
        <f t="shared" si="6"/>
        <v>0</v>
      </c>
    </row>
    <row r="121" spans="1:17" x14ac:dyDescent="0.25">
      <c r="A121" s="6">
        <v>45628</v>
      </c>
      <c r="B121" s="4" t="s">
        <v>13</v>
      </c>
      <c r="C121" s="4" t="s">
        <v>13</v>
      </c>
      <c r="D121" s="24">
        <v>3340023</v>
      </c>
      <c r="E121" s="30"/>
      <c r="F121" s="5"/>
      <c r="G121" s="17">
        <v>555</v>
      </c>
      <c r="H121" s="68"/>
      <c r="I121" s="61">
        <f t="shared" si="7"/>
        <v>555</v>
      </c>
      <c r="J121" s="18">
        <v>0</v>
      </c>
      <c r="K121" s="7">
        <f t="shared" si="5"/>
        <v>556.00000000003092</v>
      </c>
      <c r="L121" s="64"/>
      <c r="M121" s="99"/>
      <c r="N121" s="84"/>
      <c r="O121" s="84"/>
      <c r="P121" s="100"/>
      <c r="Q121" s="105">
        <f t="shared" si="6"/>
        <v>0</v>
      </c>
    </row>
    <row r="122" spans="1:17" x14ac:dyDescent="0.25">
      <c r="A122" s="6">
        <v>45628</v>
      </c>
      <c r="B122" s="4" t="s">
        <v>11</v>
      </c>
      <c r="C122" s="4" t="s">
        <v>69</v>
      </c>
      <c r="D122" s="24">
        <v>1150415</v>
      </c>
      <c r="E122" s="30"/>
      <c r="F122" s="5"/>
      <c r="G122" s="17"/>
      <c r="H122" s="68"/>
      <c r="I122" s="61">
        <f t="shared" si="7"/>
        <v>0</v>
      </c>
      <c r="J122" s="18">
        <v>305</v>
      </c>
      <c r="K122" s="7">
        <f t="shared" si="5"/>
        <v>251.00000000003092</v>
      </c>
      <c r="L122" s="64"/>
      <c r="M122" s="99">
        <v>305</v>
      </c>
      <c r="N122" s="84"/>
      <c r="O122" s="84"/>
      <c r="P122" s="100"/>
      <c r="Q122" s="105">
        <f t="shared" si="6"/>
        <v>0</v>
      </c>
    </row>
    <row r="123" spans="1:17" x14ac:dyDescent="0.25">
      <c r="A123" s="6">
        <v>45628</v>
      </c>
      <c r="B123" s="4" t="s">
        <v>11</v>
      </c>
      <c r="C123" s="4" t="s">
        <v>70</v>
      </c>
      <c r="D123" s="24">
        <v>1515327</v>
      </c>
      <c r="E123" s="30"/>
      <c r="F123" s="5"/>
      <c r="G123" s="17"/>
      <c r="H123" s="68"/>
      <c r="I123" s="61">
        <f t="shared" si="7"/>
        <v>0</v>
      </c>
      <c r="J123" s="18">
        <v>250</v>
      </c>
      <c r="K123" s="7">
        <f t="shared" si="5"/>
        <v>1.0000000000309228</v>
      </c>
      <c r="L123" s="64"/>
      <c r="M123" s="99">
        <v>250</v>
      </c>
      <c r="N123" s="84"/>
      <c r="O123" s="84"/>
      <c r="P123" s="100"/>
      <c r="Q123" s="105">
        <f t="shared" si="6"/>
        <v>0</v>
      </c>
    </row>
    <row r="124" spans="1:17" x14ac:dyDescent="0.25">
      <c r="A124" s="6">
        <v>45637</v>
      </c>
      <c r="B124" s="4" t="s">
        <v>13</v>
      </c>
      <c r="C124" s="4" t="s">
        <v>13</v>
      </c>
      <c r="D124" s="24">
        <v>3450023</v>
      </c>
      <c r="E124" s="30"/>
      <c r="F124" s="5"/>
      <c r="G124" s="17">
        <v>100</v>
      </c>
      <c r="H124" s="68"/>
      <c r="I124" s="61">
        <f t="shared" si="7"/>
        <v>100</v>
      </c>
      <c r="J124" s="18">
        <v>0</v>
      </c>
      <c r="K124" s="7">
        <f t="shared" si="5"/>
        <v>101.00000000003092</v>
      </c>
      <c r="L124" s="64"/>
      <c r="M124" s="99"/>
      <c r="N124" s="84"/>
      <c r="O124" s="84"/>
      <c r="P124" s="100"/>
      <c r="Q124" s="105">
        <f t="shared" si="6"/>
        <v>0</v>
      </c>
    </row>
    <row r="125" spans="1:17" x14ac:dyDescent="0.25">
      <c r="A125" s="6">
        <v>45637</v>
      </c>
      <c r="B125" s="4" t="s">
        <v>46</v>
      </c>
      <c r="C125" s="4" t="s">
        <v>71</v>
      </c>
      <c r="D125" s="24">
        <v>1156402</v>
      </c>
      <c r="E125" s="30"/>
      <c r="F125" s="5"/>
      <c r="G125" s="17"/>
      <c r="H125" s="68"/>
      <c r="I125" s="61">
        <f t="shared" si="7"/>
        <v>0</v>
      </c>
      <c r="J125" s="18">
        <v>98.5</v>
      </c>
      <c r="K125" s="7">
        <f t="shared" si="5"/>
        <v>2.5000000000309228</v>
      </c>
      <c r="L125" s="64"/>
      <c r="M125" s="99">
        <v>98.5</v>
      </c>
      <c r="N125" s="84"/>
      <c r="O125" s="84"/>
      <c r="P125" s="100"/>
      <c r="Q125" s="105">
        <f t="shared" si="6"/>
        <v>0</v>
      </c>
    </row>
    <row r="126" spans="1:17" x14ac:dyDescent="0.25">
      <c r="A126" s="6">
        <v>45639</v>
      </c>
      <c r="B126" s="4" t="s">
        <v>13</v>
      </c>
      <c r="C126" s="4" t="s">
        <v>13</v>
      </c>
      <c r="D126" s="24">
        <v>3470023</v>
      </c>
      <c r="E126" s="30"/>
      <c r="F126" s="5"/>
      <c r="G126" s="17">
        <v>1341.76</v>
      </c>
      <c r="H126" s="68"/>
      <c r="I126" s="61">
        <f t="shared" si="7"/>
        <v>1341.76</v>
      </c>
      <c r="J126" s="18">
        <v>0</v>
      </c>
      <c r="K126" s="7">
        <f t="shared" si="5"/>
        <v>1344.2600000000309</v>
      </c>
      <c r="L126" s="64"/>
      <c r="M126" s="99"/>
      <c r="N126" s="84"/>
      <c r="O126" s="84"/>
      <c r="P126" s="100"/>
      <c r="Q126" s="105">
        <f t="shared" si="6"/>
        <v>0</v>
      </c>
    </row>
    <row r="127" spans="1:17" x14ac:dyDescent="0.25">
      <c r="A127" s="6">
        <v>45639</v>
      </c>
      <c r="B127" s="4" t="s">
        <v>11</v>
      </c>
      <c r="C127" s="4" t="s">
        <v>38</v>
      </c>
      <c r="D127" s="24">
        <v>1012131</v>
      </c>
      <c r="E127" s="30"/>
      <c r="F127" s="5"/>
      <c r="G127" s="17"/>
      <c r="H127" s="68"/>
      <c r="I127" s="61">
        <f t="shared" si="7"/>
        <v>0</v>
      </c>
      <c r="J127" s="18">
        <v>120</v>
      </c>
      <c r="K127" s="7">
        <f t="shared" si="5"/>
        <v>1224.2600000000309</v>
      </c>
      <c r="L127" s="64"/>
      <c r="M127" s="99">
        <v>120</v>
      </c>
      <c r="N127" s="84"/>
      <c r="O127" s="84"/>
      <c r="P127" s="100"/>
      <c r="Q127" s="105">
        <f t="shared" si="6"/>
        <v>0</v>
      </c>
    </row>
    <row r="128" spans="1:17" x14ac:dyDescent="0.25">
      <c r="A128" s="6">
        <v>45639</v>
      </c>
      <c r="B128" s="4" t="s">
        <v>11</v>
      </c>
      <c r="C128" s="4" t="s">
        <v>72</v>
      </c>
      <c r="D128" s="24">
        <v>1637319</v>
      </c>
      <c r="E128" s="30"/>
      <c r="F128" s="5"/>
      <c r="G128" s="17"/>
      <c r="H128" s="68"/>
      <c r="I128" s="61">
        <f t="shared" si="7"/>
        <v>0</v>
      </c>
      <c r="J128" s="18">
        <v>100</v>
      </c>
      <c r="K128" s="7">
        <f t="shared" si="5"/>
        <v>1124.2600000000309</v>
      </c>
      <c r="L128" s="64"/>
      <c r="M128" s="99">
        <v>100</v>
      </c>
      <c r="N128" s="84"/>
      <c r="O128" s="84"/>
      <c r="P128" s="100"/>
      <c r="Q128" s="105">
        <f t="shared" si="6"/>
        <v>0</v>
      </c>
    </row>
    <row r="129" spans="1:17" x14ac:dyDescent="0.25">
      <c r="A129" s="6">
        <v>45639</v>
      </c>
      <c r="B129" s="4" t="s">
        <v>23</v>
      </c>
      <c r="C129" s="4" t="s">
        <v>73</v>
      </c>
      <c r="D129" s="24">
        <v>1209446</v>
      </c>
      <c r="E129" s="30"/>
      <c r="F129" s="5"/>
      <c r="G129" s="17"/>
      <c r="H129" s="68"/>
      <c r="I129" s="61">
        <f t="shared" si="7"/>
        <v>0</v>
      </c>
      <c r="J129" s="18">
        <v>292.41000000000003</v>
      </c>
      <c r="K129" s="7">
        <f t="shared" si="5"/>
        <v>831.85000000003083</v>
      </c>
      <c r="L129" s="64"/>
      <c r="M129" s="99">
        <v>292.41000000000003</v>
      </c>
      <c r="N129" s="84"/>
      <c r="O129" s="84"/>
      <c r="P129" s="100"/>
      <c r="Q129" s="105">
        <f t="shared" si="6"/>
        <v>0</v>
      </c>
    </row>
    <row r="130" spans="1:17" x14ac:dyDescent="0.25">
      <c r="A130" s="6">
        <v>45639</v>
      </c>
      <c r="B130" s="4" t="s">
        <v>47</v>
      </c>
      <c r="C130" s="4" t="s">
        <v>74</v>
      </c>
      <c r="D130" s="24">
        <v>6977031</v>
      </c>
      <c r="E130" s="30"/>
      <c r="F130" s="5"/>
      <c r="G130" s="17"/>
      <c r="H130" s="68"/>
      <c r="I130" s="61">
        <f t="shared" si="7"/>
        <v>0</v>
      </c>
      <c r="J130" s="18">
        <v>830.85</v>
      </c>
      <c r="K130" s="7">
        <f t="shared" si="5"/>
        <v>1.0000000000308091</v>
      </c>
      <c r="L130" s="64"/>
      <c r="M130" s="99"/>
      <c r="N130" s="84"/>
      <c r="O130" s="84"/>
      <c r="P130" s="100">
        <v>830.85</v>
      </c>
      <c r="Q130" s="105">
        <f t="shared" si="6"/>
        <v>0</v>
      </c>
    </row>
    <row r="131" spans="1:17" x14ac:dyDescent="0.25">
      <c r="A131" s="6">
        <v>45642</v>
      </c>
      <c r="B131" s="4" t="s">
        <v>13</v>
      </c>
      <c r="C131" s="4" t="s">
        <v>13</v>
      </c>
      <c r="D131" s="24">
        <v>3480023</v>
      </c>
      <c r="E131" s="30"/>
      <c r="F131" s="5"/>
      <c r="G131" s="17">
        <v>20805.259999999998</v>
      </c>
      <c r="H131" s="68"/>
      <c r="I131" s="61">
        <f t="shared" si="7"/>
        <v>20805.259999999998</v>
      </c>
      <c r="J131" s="18">
        <v>0</v>
      </c>
      <c r="K131" s="7">
        <f t="shared" si="5"/>
        <v>20806.260000000028</v>
      </c>
      <c r="L131" s="64"/>
      <c r="M131" s="99"/>
      <c r="N131" s="84"/>
      <c r="O131" s="84"/>
      <c r="P131" s="100"/>
      <c r="Q131" s="105">
        <f t="shared" si="6"/>
        <v>0</v>
      </c>
    </row>
    <row r="132" spans="1:17" x14ac:dyDescent="0.25">
      <c r="A132" s="6">
        <v>45642</v>
      </c>
      <c r="B132" s="4" t="s">
        <v>45</v>
      </c>
      <c r="C132" s="4" t="s">
        <v>39</v>
      </c>
      <c r="D132" s="24">
        <v>938408</v>
      </c>
      <c r="E132" s="30"/>
      <c r="F132" s="5"/>
      <c r="G132" s="17"/>
      <c r="H132" s="17">
        <v>28.81</v>
      </c>
      <c r="I132" s="61">
        <f t="shared" ref="I132:I148" si="8">E132+F132+G132+H132</f>
        <v>28.81</v>
      </c>
      <c r="J132" s="18">
        <v>0</v>
      </c>
      <c r="K132" s="7">
        <f t="shared" si="5"/>
        <v>20835.070000000029</v>
      </c>
      <c r="L132" s="64"/>
      <c r="M132" s="99"/>
      <c r="N132" s="84"/>
      <c r="O132" s="84"/>
      <c r="P132" s="100"/>
      <c r="Q132" s="105">
        <f t="shared" si="6"/>
        <v>0</v>
      </c>
    </row>
    <row r="133" spans="1:17" x14ac:dyDescent="0.25">
      <c r="A133" s="6">
        <v>45642</v>
      </c>
      <c r="B133" s="4" t="s">
        <v>25</v>
      </c>
      <c r="C133" s="4" t="s">
        <v>35</v>
      </c>
      <c r="D133" s="24">
        <v>9</v>
      </c>
      <c r="E133" s="30"/>
      <c r="F133" s="5"/>
      <c r="G133" s="17"/>
      <c r="H133" s="68"/>
      <c r="I133" s="61">
        <f t="shared" si="8"/>
        <v>0</v>
      </c>
      <c r="J133" s="18">
        <v>11214.85</v>
      </c>
      <c r="K133" s="7">
        <f t="shared" si="5"/>
        <v>9620.2200000000284</v>
      </c>
      <c r="L133" s="64"/>
      <c r="M133" s="99"/>
      <c r="N133" s="84">
        <v>11214.85</v>
      </c>
      <c r="O133" s="84"/>
      <c r="P133" s="100"/>
      <c r="Q133" s="105">
        <f t="shared" si="6"/>
        <v>0</v>
      </c>
    </row>
    <row r="134" spans="1:17" x14ac:dyDescent="0.25">
      <c r="A134" s="6">
        <v>45642</v>
      </c>
      <c r="B134" s="4" t="s">
        <v>11</v>
      </c>
      <c r="C134" s="4" t="s">
        <v>75</v>
      </c>
      <c r="D134" s="24">
        <v>1054581</v>
      </c>
      <c r="E134" s="30"/>
      <c r="F134" s="5"/>
      <c r="G134" s="17"/>
      <c r="H134" s="68"/>
      <c r="I134" s="61">
        <f t="shared" si="8"/>
        <v>0</v>
      </c>
      <c r="J134" s="18">
        <v>370</v>
      </c>
      <c r="K134" s="7">
        <f t="shared" ref="K134:K148" si="9">K133+I134-J134</f>
        <v>9250.2200000000284</v>
      </c>
      <c r="L134" s="64"/>
      <c r="M134" s="99">
        <v>370</v>
      </c>
      <c r="N134" s="84"/>
      <c r="O134" s="84"/>
      <c r="P134" s="100"/>
      <c r="Q134" s="105">
        <f t="shared" ref="Q134:Q149" si="10">E134+F134+G134+H134-I134+J134-L134-M134-N134-O134-P134</f>
        <v>0</v>
      </c>
    </row>
    <row r="135" spans="1:17" x14ac:dyDescent="0.25">
      <c r="A135" s="6">
        <v>45642</v>
      </c>
      <c r="B135" s="4" t="s">
        <v>11</v>
      </c>
      <c r="C135" s="4" t="s">
        <v>76</v>
      </c>
      <c r="D135" s="24">
        <v>1139528</v>
      </c>
      <c r="E135" s="30"/>
      <c r="F135" s="5"/>
      <c r="G135" s="17"/>
      <c r="H135" s="68"/>
      <c r="I135" s="61">
        <f t="shared" si="8"/>
        <v>0</v>
      </c>
      <c r="J135" s="18">
        <v>5000</v>
      </c>
      <c r="K135" s="7">
        <f t="shared" si="9"/>
        <v>4250.2200000000284</v>
      </c>
      <c r="L135" s="64"/>
      <c r="M135" s="99"/>
      <c r="N135" s="84">
        <v>5000</v>
      </c>
      <c r="O135" s="84"/>
      <c r="P135" s="100"/>
      <c r="Q135" s="105">
        <f t="shared" si="10"/>
        <v>0</v>
      </c>
    </row>
    <row r="136" spans="1:17" x14ac:dyDescent="0.25">
      <c r="A136" s="6">
        <v>45642</v>
      </c>
      <c r="B136" s="4" t="s">
        <v>11</v>
      </c>
      <c r="C136" s="4" t="s">
        <v>16</v>
      </c>
      <c r="D136" s="24">
        <v>1218186</v>
      </c>
      <c r="E136" s="30"/>
      <c r="F136" s="5"/>
      <c r="G136" s="17"/>
      <c r="H136" s="68"/>
      <c r="I136" s="61">
        <f t="shared" si="8"/>
        <v>0</v>
      </c>
      <c r="J136" s="18">
        <v>4100</v>
      </c>
      <c r="K136" s="7">
        <f t="shared" si="9"/>
        <v>150.22000000002845</v>
      </c>
      <c r="L136" s="64">
        <v>4100</v>
      </c>
      <c r="M136" s="99"/>
      <c r="N136" s="84"/>
      <c r="O136" s="84"/>
      <c r="P136" s="100"/>
      <c r="Q136" s="105">
        <f t="shared" si="10"/>
        <v>0</v>
      </c>
    </row>
    <row r="137" spans="1:17" x14ac:dyDescent="0.25">
      <c r="A137" s="6">
        <v>45642</v>
      </c>
      <c r="B137" s="4" t="s">
        <v>23</v>
      </c>
      <c r="C137" s="4" t="s">
        <v>39</v>
      </c>
      <c r="D137" s="24">
        <v>900307</v>
      </c>
      <c r="E137" s="30"/>
      <c r="F137" s="5"/>
      <c r="G137" s="17"/>
      <c r="H137" s="68"/>
      <c r="I137" s="61">
        <f t="shared" si="8"/>
        <v>0</v>
      </c>
      <c r="J137" s="18">
        <v>149.22</v>
      </c>
      <c r="K137" s="7">
        <f t="shared" si="9"/>
        <v>1.0000000000284501</v>
      </c>
      <c r="L137" s="64"/>
      <c r="M137" s="99">
        <v>149.22</v>
      </c>
      <c r="N137" s="84"/>
      <c r="O137" s="84"/>
      <c r="P137" s="100"/>
      <c r="Q137" s="105">
        <f t="shared" si="10"/>
        <v>0</v>
      </c>
    </row>
    <row r="138" spans="1:17" x14ac:dyDescent="0.25">
      <c r="A138" s="6">
        <v>45649</v>
      </c>
      <c r="B138" s="4" t="s">
        <v>13</v>
      </c>
      <c r="C138" s="4" t="s">
        <v>13</v>
      </c>
      <c r="D138" s="24">
        <v>3550023</v>
      </c>
      <c r="E138" s="30"/>
      <c r="F138" s="5"/>
      <c r="G138" s="17">
        <v>5730</v>
      </c>
      <c r="H138" s="68"/>
      <c r="I138" s="61">
        <f t="shared" si="8"/>
        <v>5730</v>
      </c>
      <c r="J138" s="18">
        <v>0</v>
      </c>
      <c r="K138" s="7">
        <f t="shared" si="9"/>
        <v>5731.0000000000282</v>
      </c>
      <c r="L138" s="64"/>
      <c r="M138" s="99"/>
      <c r="N138" s="84"/>
      <c r="O138" s="84"/>
      <c r="P138" s="100"/>
      <c r="Q138" s="105">
        <f t="shared" si="10"/>
        <v>0</v>
      </c>
    </row>
    <row r="139" spans="1:17" x14ac:dyDescent="0.25">
      <c r="A139" s="6">
        <v>45649</v>
      </c>
      <c r="B139" s="4" t="s">
        <v>24</v>
      </c>
      <c r="C139" s="4" t="s">
        <v>16</v>
      </c>
      <c r="D139" s="24">
        <v>23413</v>
      </c>
      <c r="E139" s="30"/>
      <c r="F139" s="5"/>
      <c r="G139" s="17"/>
      <c r="H139" s="68"/>
      <c r="I139" s="61">
        <f t="shared" si="8"/>
        <v>0</v>
      </c>
      <c r="J139" s="18">
        <v>3000</v>
      </c>
      <c r="K139" s="7">
        <f t="shared" si="9"/>
        <v>2731.0000000000282</v>
      </c>
      <c r="L139" s="64">
        <v>3000</v>
      </c>
      <c r="M139" s="99"/>
      <c r="N139" s="84"/>
      <c r="O139" s="84"/>
      <c r="P139" s="100"/>
      <c r="Q139" s="105">
        <f t="shared" si="10"/>
        <v>0</v>
      </c>
    </row>
    <row r="140" spans="1:17" x14ac:dyDescent="0.25">
      <c r="A140" s="6">
        <v>45649</v>
      </c>
      <c r="B140" s="4" t="s">
        <v>11</v>
      </c>
      <c r="C140" s="4" t="s">
        <v>30</v>
      </c>
      <c r="D140" s="24">
        <v>1240589</v>
      </c>
      <c r="E140" s="30"/>
      <c r="F140" s="5"/>
      <c r="G140" s="17"/>
      <c r="H140" s="68"/>
      <c r="I140" s="61">
        <f t="shared" si="8"/>
        <v>0</v>
      </c>
      <c r="J140" s="18">
        <v>80</v>
      </c>
      <c r="K140" s="7">
        <f t="shared" si="9"/>
        <v>2651.0000000000282</v>
      </c>
      <c r="L140" s="64"/>
      <c r="M140" s="99">
        <v>80</v>
      </c>
      <c r="N140" s="84"/>
      <c r="O140" s="84"/>
      <c r="P140" s="100"/>
      <c r="Q140" s="105">
        <f t="shared" si="10"/>
        <v>0</v>
      </c>
    </row>
    <row r="141" spans="1:17" x14ac:dyDescent="0.25">
      <c r="A141" s="6">
        <v>45649</v>
      </c>
      <c r="B141" s="4" t="s">
        <v>11</v>
      </c>
      <c r="C141" s="4" t="s">
        <v>77</v>
      </c>
      <c r="D141" s="24">
        <v>1645281</v>
      </c>
      <c r="E141" s="30"/>
      <c r="F141" s="5"/>
      <c r="G141" s="17"/>
      <c r="H141" s="68"/>
      <c r="I141" s="61">
        <f t="shared" si="8"/>
        <v>0</v>
      </c>
      <c r="J141" s="18">
        <v>150</v>
      </c>
      <c r="K141" s="7">
        <f t="shared" si="9"/>
        <v>2501.0000000000282</v>
      </c>
      <c r="L141" s="64"/>
      <c r="M141" s="99">
        <v>150</v>
      </c>
      <c r="N141" s="84"/>
      <c r="O141" s="84"/>
      <c r="P141" s="100"/>
      <c r="Q141" s="105">
        <f t="shared" si="10"/>
        <v>0</v>
      </c>
    </row>
    <row r="142" spans="1:17" x14ac:dyDescent="0.25">
      <c r="A142" s="6">
        <v>45649</v>
      </c>
      <c r="B142" s="4" t="s">
        <v>11</v>
      </c>
      <c r="C142" s="4" t="s">
        <v>37</v>
      </c>
      <c r="D142" s="24">
        <v>1701428</v>
      </c>
      <c r="E142" s="30"/>
      <c r="F142" s="5"/>
      <c r="G142" s="17"/>
      <c r="H142" s="68"/>
      <c r="I142" s="61">
        <f t="shared" si="8"/>
        <v>0</v>
      </c>
      <c r="J142" s="18">
        <v>2500</v>
      </c>
      <c r="K142" s="7">
        <f t="shared" si="9"/>
        <v>1.0000000000281943</v>
      </c>
      <c r="L142" s="64"/>
      <c r="M142" s="99"/>
      <c r="N142" s="84">
        <v>2500</v>
      </c>
      <c r="O142" s="84"/>
      <c r="P142" s="100"/>
      <c r="Q142" s="105">
        <f t="shared" si="10"/>
        <v>0</v>
      </c>
    </row>
    <row r="143" spans="1:17" x14ac:dyDescent="0.25">
      <c r="A143" s="6">
        <v>45653</v>
      </c>
      <c r="B143" s="4" t="s">
        <v>13</v>
      </c>
      <c r="C143" s="4" t="s">
        <v>13</v>
      </c>
      <c r="D143" s="24">
        <v>3610023</v>
      </c>
      <c r="E143" s="30"/>
      <c r="F143" s="5"/>
      <c r="G143" s="17">
        <v>314.89999999999998</v>
      </c>
      <c r="H143" s="68"/>
      <c r="I143" s="61">
        <f t="shared" si="8"/>
        <v>314.89999999999998</v>
      </c>
      <c r="J143" s="18">
        <v>0</v>
      </c>
      <c r="K143" s="7">
        <f t="shared" si="9"/>
        <v>315.90000000002817</v>
      </c>
      <c r="L143" s="64"/>
      <c r="M143" s="99"/>
      <c r="N143" s="84"/>
      <c r="O143" s="84"/>
      <c r="P143" s="100"/>
      <c r="Q143" s="105">
        <f t="shared" si="10"/>
        <v>0</v>
      </c>
    </row>
    <row r="144" spans="1:17" x14ac:dyDescent="0.25">
      <c r="A144" s="6">
        <v>45653</v>
      </c>
      <c r="B144" s="4" t="s">
        <v>11</v>
      </c>
      <c r="C144" s="4" t="s">
        <v>78</v>
      </c>
      <c r="D144" s="24">
        <v>1116194</v>
      </c>
      <c r="E144" s="30"/>
      <c r="F144" s="5"/>
      <c r="G144" s="17"/>
      <c r="H144" s="68"/>
      <c r="I144" s="61">
        <f t="shared" si="8"/>
        <v>0</v>
      </c>
      <c r="J144" s="18">
        <v>300</v>
      </c>
      <c r="K144" s="7">
        <f t="shared" si="9"/>
        <v>15.900000000028172</v>
      </c>
      <c r="L144" s="64"/>
      <c r="M144" s="99">
        <v>300</v>
      </c>
      <c r="N144" s="84"/>
      <c r="O144" s="84"/>
      <c r="P144" s="100"/>
      <c r="Q144" s="105">
        <f t="shared" si="10"/>
        <v>0</v>
      </c>
    </row>
    <row r="145" spans="1:17" x14ac:dyDescent="0.25">
      <c r="A145" s="6">
        <v>45653</v>
      </c>
      <c r="B145" s="4" t="s">
        <v>23</v>
      </c>
      <c r="C145" s="4" t="s">
        <v>79</v>
      </c>
      <c r="D145" s="24">
        <v>1712275</v>
      </c>
      <c r="E145" s="30"/>
      <c r="F145" s="5"/>
      <c r="G145" s="17"/>
      <c r="H145" s="68"/>
      <c r="I145" s="61">
        <f t="shared" si="8"/>
        <v>0</v>
      </c>
      <c r="J145" s="18">
        <v>14.9</v>
      </c>
      <c r="K145" s="7">
        <f t="shared" si="9"/>
        <v>1.0000000000281712</v>
      </c>
      <c r="L145" s="64"/>
      <c r="M145" s="99">
        <v>14.9</v>
      </c>
      <c r="N145" s="84"/>
      <c r="O145" s="84"/>
      <c r="P145" s="100"/>
      <c r="Q145" s="105">
        <f t="shared" si="10"/>
        <v>0</v>
      </c>
    </row>
    <row r="146" spans="1:17" x14ac:dyDescent="0.25">
      <c r="A146" s="6">
        <v>45656</v>
      </c>
      <c r="B146" s="4" t="s">
        <v>13</v>
      </c>
      <c r="C146" s="4" t="s">
        <v>13</v>
      </c>
      <c r="D146" s="24">
        <v>3620023</v>
      </c>
      <c r="E146" s="30"/>
      <c r="F146" s="5"/>
      <c r="G146" s="17">
        <v>9000</v>
      </c>
      <c r="H146" s="68"/>
      <c r="I146" s="61">
        <f t="shared" si="8"/>
        <v>9000</v>
      </c>
      <c r="J146" s="18">
        <v>0</v>
      </c>
      <c r="K146" s="7">
        <f t="shared" si="9"/>
        <v>9001.0000000000273</v>
      </c>
      <c r="L146" s="64"/>
      <c r="M146" s="99"/>
      <c r="N146" s="84"/>
      <c r="O146" s="84"/>
      <c r="P146" s="100"/>
      <c r="Q146" s="105">
        <f t="shared" si="10"/>
        <v>0</v>
      </c>
    </row>
    <row r="147" spans="1:17" x14ac:dyDescent="0.25">
      <c r="A147" s="6">
        <v>45656</v>
      </c>
      <c r="B147" s="4" t="s">
        <v>11</v>
      </c>
      <c r="C147" s="4" t="s">
        <v>16</v>
      </c>
      <c r="D147" s="24">
        <v>833370</v>
      </c>
      <c r="E147" s="30"/>
      <c r="F147" s="5"/>
      <c r="G147" s="17"/>
      <c r="H147" s="68"/>
      <c r="I147" s="61">
        <f t="shared" si="8"/>
        <v>0</v>
      </c>
      <c r="J147" s="18">
        <v>6000</v>
      </c>
      <c r="K147" s="7">
        <f t="shared" si="9"/>
        <v>3001.0000000000273</v>
      </c>
      <c r="L147" s="64">
        <v>6000</v>
      </c>
      <c r="M147" s="99"/>
      <c r="N147" s="84"/>
      <c r="O147" s="84"/>
      <c r="P147" s="100"/>
      <c r="Q147" s="105">
        <f t="shared" si="10"/>
        <v>0</v>
      </c>
    </row>
    <row r="148" spans="1:17" ht="15.75" thickBot="1" x14ac:dyDescent="0.3">
      <c r="A148" s="6">
        <v>45656</v>
      </c>
      <c r="B148" s="4" t="s">
        <v>11</v>
      </c>
      <c r="C148" s="4" t="s">
        <v>16</v>
      </c>
      <c r="D148" s="24">
        <v>1641380</v>
      </c>
      <c r="E148" s="31"/>
      <c r="F148" s="54"/>
      <c r="G148" s="32"/>
      <c r="H148" s="33"/>
      <c r="I148" s="62">
        <f t="shared" si="8"/>
        <v>0</v>
      </c>
      <c r="J148" s="69">
        <v>3000</v>
      </c>
      <c r="K148" s="8">
        <f t="shared" si="9"/>
        <v>1.0000000000272848</v>
      </c>
      <c r="L148" s="65">
        <v>3000</v>
      </c>
      <c r="M148" s="95"/>
      <c r="N148" s="91"/>
      <c r="O148" s="91"/>
      <c r="P148" s="88"/>
      <c r="Q148" s="105">
        <f t="shared" si="10"/>
        <v>0</v>
      </c>
    </row>
    <row r="149" spans="1:17" ht="15.75" thickBot="1" x14ac:dyDescent="0.3">
      <c r="A149" s="136"/>
      <c r="B149" s="137"/>
      <c r="C149" s="137"/>
      <c r="D149" s="137"/>
      <c r="E149" s="66">
        <f t="shared" ref="E149:H149" si="11">SUM(E4:E148)</f>
        <v>0</v>
      </c>
      <c r="F149" s="66">
        <f t="shared" si="11"/>
        <v>0</v>
      </c>
      <c r="G149" s="66">
        <f t="shared" si="11"/>
        <v>416892.36</v>
      </c>
      <c r="H149" s="66">
        <f t="shared" si="11"/>
        <v>528.80999999999995</v>
      </c>
      <c r="I149" s="66">
        <f>SUM(I4:I148)</f>
        <v>417421.17</v>
      </c>
      <c r="J149" s="66">
        <f>SUM(J4:J148)</f>
        <v>417421.16999999987</v>
      </c>
      <c r="K149" s="59"/>
      <c r="L149" s="66">
        <f t="shared" ref="L149:P149" si="12">SUM(L4:L148)</f>
        <v>335800</v>
      </c>
      <c r="M149" s="85">
        <f t="shared" si="12"/>
        <v>7764.47</v>
      </c>
      <c r="N149" s="85">
        <f t="shared" si="12"/>
        <v>73025.850000000006</v>
      </c>
      <c r="O149" s="85">
        <f t="shared" si="12"/>
        <v>0</v>
      </c>
      <c r="P149" s="85">
        <f t="shared" si="12"/>
        <v>830.85</v>
      </c>
      <c r="Q149" s="105">
        <f t="shared" si="10"/>
        <v>-1.397211235598661E-10</v>
      </c>
    </row>
    <row r="150" spans="1:17" x14ac:dyDescent="0.25">
      <c r="L150" s="23"/>
      <c r="M150" s="82">
        <f>M149+N149</f>
        <v>80790.320000000007</v>
      </c>
      <c r="N150" s="112"/>
      <c r="O150" s="113">
        <f>O149</f>
        <v>0</v>
      </c>
      <c r="P150" s="113">
        <f>P149</f>
        <v>830.85</v>
      </c>
    </row>
    <row r="151" spans="1:17" x14ac:dyDescent="0.25">
      <c r="L151" s="21" t="s">
        <v>94</v>
      </c>
      <c r="M151" s="99">
        <f>M150+'EXTRATO - 2023'!M33</f>
        <v>81190.33</v>
      </c>
      <c r="N151" s="87"/>
      <c r="O151" s="84">
        <f>O150+'EXTRATO - 2023'!O33</f>
        <v>0</v>
      </c>
      <c r="P151" s="100">
        <f>P150+'EXTRATO - 2023'!P33</f>
        <v>830.85</v>
      </c>
    </row>
  </sheetData>
  <mergeCells count="8">
    <mergeCell ref="A149:D149"/>
    <mergeCell ref="E1:H2"/>
    <mergeCell ref="I1:K2"/>
    <mergeCell ref="L1:P1"/>
    <mergeCell ref="L2:L3"/>
    <mergeCell ref="M2:N2"/>
    <mergeCell ref="O2:O3"/>
    <mergeCell ref="P2:P3"/>
  </mergeCells>
  <pageMargins left="0.51181102362204722" right="0.51181102362204722" top="0.78740157480314965" bottom="0.78740157480314965" header="0.31496062992125984" footer="0.31496062992125984"/>
  <pageSetup paperSize="9" scale="56" fitToHeight="1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0"/>
  <sheetViews>
    <sheetView tabSelected="1" zoomScale="69" zoomScaleNormal="69" workbookViewId="0">
      <pane ySplit="3" topLeftCell="A32" activePane="bottomLeft" state="frozen"/>
      <selection pane="bottomLeft" activeCell="N40" sqref="N40"/>
    </sheetView>
  </sheetViews>
  <sheetFormatPr defaultRowHeight="15" x14ac:dyDescent="0.25"/>
  <cols>
    <col min="1" max="1" width="12.85546875" style="3" customWidth="1"/>
    <col min="2" max="3" width="29.28515625" customWidth="1"/>
    <col min="4" max="4" width="13" style="2" customWidth="1"/>
    <col min="5" max="6" width="13.28515625" style="74" customWidth="1"/>
    <col min="7" max="9" width="13.28515625" style="14" customWidth="1"/>
    <col min="10" max="10" width="13.28515625" style="104" customWidth="1"/>
    <col min="11" max="12" width="13.28515625" style="105" customWidth="1"/>
    <col min="13" max="16" width="13.28515625" style="92" customWidth="1"/>
    <col min="17" max="17" width="0" style="105" hidden="1" customWidth="1"/>
  </cols>
  <sheetData>
    <row r="1" spans="1:17" ht="15.75" thickBot="1" x14ac:dyDescent="0.3">
      <c r="E1" s="117" t="s">
        <v>82</v>
      </c>
      <c r="F1" s="118"/>
      <c r="G1" s="118"/>
      <c r="H1" s="119"/>
      <c r="I1" s="123" t="s">
        <v>93</v>
      </c>
      <c r="J1" s="118"/>
      <c r="K1" s="119"/>
      <c r="L1" s="125" t="s">
        <v>87</v>
      </c>
      <c r="M1" s="126"/>
      <c r="N1" s="126"/>
      <c r="O1" s="126"/>
      <c r="P1" s="127"/>
    </row>
    <row r="2" spans="1:17" s="3" customFormat="1" ht="15.75" thickBot="1" x14ac:dyDescent="0.3">
      <c r="A2" s="19" t="s">
        <v>0</v>
      </c>
      <c r="B2" s="20"/>
      <c r="C2" s="20"/>
      <c r="D2" s="20"/>
      <c r="E2" s="120"/>
      <c r="F2" s="121"/>
      <c r="G2" s="121"/>
      <c r="H2" s="122"/>
      <c r="I2" s="124"/>
      <c r="J2" s="121"/>
      <c r="K2" s="122"/>
      <c r="L2" s="128" t="s">
        <v>17</v>
      </c>
      <c r="M2" s="130" t="s">
        <v>88</v>
      </c>
      <c r="N2" s="131"/>
      <c r="O2" s="132" t="s">
        <v>89</v>
      </c>
      <c r="P2" s="134" t="s">
        <v>90</v>
      </c>
      <c r="Q2" s="75"/>
    </row>
    <row r="3" spans="1:17" s="2" customFormat="1" ht="15.75" thickBot="1" x14ac:dyDescent="0.3">
      <c r="A3" s="44" t="s">
        <v>1</v>
      </c>
      <c r="B3" s="45" t="s">
        <v>2</v>
      </c>
      <c r="C3" s="45" t="s">
        <v>15</v>
      </c>
      <c r="D3" s="45" t="s">
        <v>3</v>
      </c>
      <c r="E3" s="109" t="s">
        <v>83</v>
      </c>
      <c r="F3" s="108" t="s">
        <v>84</v>
      </c>
      <c r="G3" s="108" t="s">
        <v>85</v>
      </c>
      <c r="H3" s="110" t="s">
        <v>86</v>
      </c>
      <c r="I3" s="49" t="s">
        <v>80</v>
      </c>
      <c r="J3" s="50" t="s">
        <v>81</v>
      </c>
      <c r="K3" s="51" t="s">
        <v>4</v>
      </c>
      <c r="L3" s="129"/>
      <c r="M3" s="79" t="s">
        <v>91</v>
      </c>
      <c r="N3" s="78" t="s">
        <v>92</v>
      </c>
      <c r="O3" s="133"/>
      <c r="P3" s="135"/>
      <c r="Q3" s="74"/>
    </row>
    <row r="4" spans="1:17" x14ac:dyDescent="0.25">
      <c r="A4" s="35">
        <v>45657</v>
      </c>
      <c r="B4" s="36" t="s">
        <v>5</v>
      </c>
      <c r="C4" s="36"/>
      <c r="D4" s="37">
        <v>0</v>
      </c>
      <c r="E4" s="73"/>
      <c r="F4" s="72"/>
      <c r="G4" s="52"/>
      <c r="H4" s="67"/>
      <c r="I4" s="60">
        <f t="shared" ref="I4:I35" si="0">E4+F4+G4+H4</f>
        <v>0</v>
      </c>
      <c r="J4" s="101">
        <v>0</v>
      </c>
      <c r="K4" s="106">
        <f>'EXTRATO - 2024'!K148</f>
        <v>1.0000000000272848</v>
      </c>
      <c r="L4" s="71"/>
      <c r="M4" s="97"/>
      <c r="N4" s="93"/>
      <c r="O4" s="93"/>
      <c r="P4" s="90"/>
    </row>
    <row r="5" spans="1:17" x14ac:dyDescent="0.25">
      <c r="A5" s="6">
        <v>45663</v>
      </c>
      <c r="B5" s="4" t="s">
        <v>13</v>
      </c>
      <c r="C5" s="4" t="s">
        <v>13</v>
      </c>
      <c r="D5" s="24">
        <v>30023</v>
      </c>
      <c r="E5" s="80"/>
      <c r="F5" s="70"/>
      <c r="G5" s="17">
        <v>310.7</v>
      </c>
      <c r="H5" s="68"/>
      <c r="I5" s="61">
        <f t="shared" si="0"/>
        <v>310.7</v>
      </c>
      <c r="J5" s="102">
        <v>0</v>
      </c>
      <c r="K5" s="7">
        <f t="shared" ref="K5:K36" si="1">K4+I5-J5</f>
        <v>311.70000000002727</v>
      </c>
      <c r="L5" s="76"/>
      <c r="M5" s="87"/>
      <c r="N5" s="84"/>
      <c r="O5" s="84"/>
      <c r="P5" s="100"/>
      <c r="Q5" s="105">
        <f>E5+F5+G5+H5-I5+J5-L5-M5-N5-O5-P5</f>
        <v>0</v>
      </c>
    </row>
    <row r="6" spans="1:17" x14ac:dyDescent="0.25">
      <c r="A6" s="6">
        <v>45663</v>
      </c>
      <c r="B6" s="4" t="s">
        <v>11</v>
      </c>
      <c r="C6" s="4" t="s">
        <v>28</v>
      </c>
      <c r="D6" s="24">
        <v>1305386</v>
      </c>
      <c r="E6" s="80"/>
      <c r="F6" s="70"/>
      <c r="G6" s="17"/>
      <c r="H6" s="68"/>
      <c r="I6" s="61">
        <f t="shared" si="0"/>
        <v>0</v>
      </c>
      <c r="J6" s="102">
        <v>15</v>
      </c>
      <c r="K6" s="7">
        <f t="shared" si="1"/>
        <v>296.70000000002727</v>
      </c>
      <c r="L6" s="76"/>
      <c r="M6" s="87">
        <v>15</v>
      </c>
      <c r="N6" s="84"/>
      <c r="O6" s="84"/>
      <c r="P6" s="100"/>
      <c r="Q6" s="105">
        <f t="shared" ref="Q6:Q55" si="2">E6+F6+G6+H6-I6+J6-L6-M6-N6-O6-P6</f>
        <v>0</v>
      </c>
    </row>
    <row r="7" spans="1:17" x14ac:dyDescent="0.25">
      <c r="A7" s="6">
        <v>45663</v>
      </c>
      <c r="B7" s="4" t="s">
        <v>11</v>
      </c>
      <c r="C7" s="4" t="s">
        <v>16</v>
      </c>
      <c r="D7" s="24">
        <v>1307349</v>
      </c>
      <c r="E7" s="80"/>
      <c r="F7" s="70"/>
      <c r="G7" s="17"/>
      <c r="H7" s="68"/>
      <c r="I7" s="61">
        <f t="shared" si="0"/>
        <v>0</v>
      </c>
      <c r="J7" s="102">
        <v>245.7</v>
      </c>
      <c r="K7" s="7">
        <f t="shared" si="1"/>
        <v>51.000000000027285</v>
      </c>
      <c r="L7" s="76">
        <v>245.7</v>
      </c>
      <c r="M7" s="87"/>
      <c r="N7" s="84"/>
      <c r="O7" s="84"/>
      <c r="P7" s="100"/>
      <c r="Q7" s="105">
        <f t="shared" si="2"/>
        <v>0</v>
      </c>
    </row>
    <row r="8" spans="1:17" x14ac:dyDescent="0.25">
      <c r="A8" s="6">
        <v>45663</v>
      </c>
      <c r="B8" s="4" t="s">
        <v>11</v>
      </c>
      <c r="C8" s="4" t="s">
        <v>16</v>
      </c>
      <c r="D8" s="24">
        <v>2031484</v>
      </c>
      <c r="E8" s="80"/>
      <c r="F8" s="70"/>
      <c r="G8" s="17"/>
      <c r="H8" s="68"/>
      <c r="I8" s="61">
        <f t="shared" si="0"/>
        <v>0</v>
      </c>
      <c r="J8" s="102">
        <v>50</v>
      </c>
      <c r="K8" s="7">
        <f t="shared" si="1"/>
        <v>1.0000000000272848</v>
      </c>
      <c r="L8" s="76">
        <v>50</v>
      </c>
      <c r="M8" s="87"/>
      <c r="N8" s="84"/>
      <c r="O8" s="84"/>
      <c r="P8" s="100"/>
      <c r="Q8" s="105">
        <f t="shared" si="2"/>
        <v>0</v>
      </c>
    </row>
    <row r="9" spans="1:17" x14ac:dyDescent="0.25">
      <c r="A9" s="6">
        <v>45670</v>
      </c>
      <c r="B9" s="4" t="s">
        <v>13</v>
      </c>
      <c r="C9" s="4" t="s">
        <v>13</v>
      </c>
      <c r="D9" s="24">
        <v>100023</v>
      </c>
      <c r="E9" s="80"/>
      <c r="F9" s="70"/>
      <c r="G9" s="17">
        <v>413.6</v>
      </c>
      <c r="H9" s="68"/>
      <c r="I9" s="61">
        <f t="shared" si="0"/>
        <v>413.6</v>
      </c>
      <c r="J9" s="102">
        <v>0</v>
      </c>
      <c r="K9" s="7">
        <f t="shared" si="1"/>
        <v>414.60000000002731</v>
      </c>
      <c r="L9" s="76"/>
      <c r="M9" s="87"/>
      <c r="N9" s="84"/>
      <c r="O9" s="84"/>
      <c r="P9" s="100"/>
      <c r="Q9" s="105">
        <f t="shared" si="2"/>
        <v>0</v>
      </c>
    </row>
    <row r="10" spans="1:17" x14ac:dyDescent="0.25">
      <c r="A10" s="6">
        <v>45670</v>
      </c>
      <c r="B10" s="4" t="s">
        <v>11</v>
      </c>
      <c r="C10" s="4" t="s">
        <v>29</v>
      </c>
      <c r="D10" s="24">
        <v>2016024</v>
      </c>
      <c r="E10" s="80"/>
      <c r="F10" s="70"/>
      <c r="G10" s="17"/>
      <c r="H10" s="68"/>
      <c r="I10" s="61">
        <f t="shared" si="0"/>
        <v>0</v>
      </c>
      <c r="J10" s="102">
        <v>200</v>
      </c>
      <c r="K10" s="7">
        <f t="shared" si="1"/>
        <v>214.60000000002731</v>
      </c>
      <c r="L10" s="76"/>
      <c r="M10" s="87">
        <v>200</v>
      </c>
      <c r="N10" s="84"/>
      <c r="O10" s="84"/>
      <c r="P10" s="100"/>
      <c r="Q10" s="105">
        <f t="shared" si="2"/>
        <v>0</v>
      </c>
    </row>
    <row r="11" spans="1:17" x14ac:dyDescent="0.25">
      <c r="A11" s="6">
        <v>45670</v>
      </c>
      <c r="B11" s="4" t="s">
        <v>11</v>
      </c>
      <c r="C11" s="4" t="s">
        <v>30</v>
      </c>
      <c r="D11" s="24">
        <v>2104083</v>
      </c>
      <c r="E11" s="80"/>
      <c r="F11" s="70"/>
      <c r="G11" s="17"/>
      <c r="H11" s="68"/>
      <c r="I11" s="61">
        <f t="shared" si="0"/>
        <v>0</v>
      </c>
      <c r="J11" s="102">
        <v>213.6</v>
      </c>
      <c r="K11" s="7">
        <f t="shared" si="1"/>
        <v>1.0000000000273133</v>
      </c>
      <c r="L11" s="76"/>
      <c r="M11" s="87">
        <v>213.6</v>
      </c>
      <c r="N11" s="84"/>
      <c r="O11" s="84"/>
      <c r="P11" s="100"/>
      <c r="Q11" s="105">
        <f t="shared" si="2"/>
        <v>0</v>
      </c>
    </row>
    <row r="12" spans="1:17" x14ac:dyDescent="0.25">
      <c r="A12" s="6">
        <v>45680</v>
      </c>
      <c r="B12" s="4" t="s">
        <v>13</v>
      </c>
      <c r="C12" s="4" t="s">
        <v>13</v>
      </c>
      <c r="D12" s="24">
        <v>220023</v>
      </c>
      <c r="E12" s="80"/>
      <c r="F12" s="70"/>
      <c r="G12" s="17">
        <v>110</v>
      </c>
      <c r="H12" s="68"/>
      <c r="I12" s="61">
        <f t="shared" si="0"/>
        <v>110</v>
      </c>
      <c r="J12" s="102">
        <v>0</v>
      </c>
      <c r="K12" s="7">
        <f t="shared" si="1"/>
        <v>111.00000000002731</v>
      </c>
      <c r="L12" s="76"/>
      <c r="M12" s="87"/>
      <c r="N12" s="84"/>
      <c r="O12" s="84"/>
      <c r="P12" s="100"/>
      <c r="Q12" s="105">
        <f t="shared" si="2"/>
        <v>0</v>
      </c>
    </row>
    <row r="13" spans="1:17" x14ac:dyDescent="0.25">
      <c r="A13" s="6">
        <v>45680</v>
      </c>
      <c r="B13" s="4" t="s">
        <v>11</v>
      </c>
      <c r="C13" s="4" t="s">
        <v>31</v>
      </c>
      <c r="D13" s="24">
        <v>2227293</v>
      </c>
      <c r="E13" s="80"/>
      <c r="F13" s="70"/>
      <c r="G13" s="17"/>
      <c r="H13" s="68"/>
      <c r="I13" s="61">
        <f t="shared" si="0"/>
        <v>0</v>
      </c>
      <c r="J13" s="102">
        <v>110</v>
      </c>
      <c r="K13" s="7">
        <f t="shared" si="1"/>
        <v>1.0000000000273133</v>
      </c>
      <c r="L13" s="76"/>
      <c r="M13" s="87">
        <v>110</v>
      </c>
      <c r="N13" s="84"/>
      <c r="O13" s="84"/>
      <c r="P13" s="100"/>
      <c r="Q13" s="105">
        <f t="shared" si="2"/>
        <v>0</v>
      </c>
    </row>
    <row r="14" spans="1:17" x14ac:dyDescent="0.25">
      <c r="A14" s="6">
        <v>45684</v>
      </c>
      <c r="B14" s="4" t="s">
        <v>13</v>
      </c>
      <c r="C14" s="4" t="s">
        <v>13</v>
      </c>
      <c r="D14" s="24">
        <v>240023</v>
      </c>
      <c r="E14" s="80"/>
      <c r="F14" s="70"/>
      <c r="G14" s="17">
        <v>3350</v>
      </c>
      <c r="H14" s="68"/>
      <c r="I14" s="61">
        <f t="shared" si="0"/>
        <v>3350</v>
      </c>
      <c r="J14" s="102">
        <v>0</v>
      </c>
      <c r="K14" s="7">
        <f t="shared" si="1"/>
        <v>3351.0000000000273</v>
      </c>
      <c r="L14" s="76"/>
      <c r="M14" s="87"/>
      <c r="N14" s="84"/>
      <c r="O14" s="84"/>
      <c r="P14" s="100"/>
      <c r="Q14" s="105">
        <f t="shared" si="2"/>
        <v>0</v>
      </c>
    </row>
    <row r="15" spans="1:17" x14ac:dyDescent="0.25">
      <c r="A15" s="6">
        <v>45684</v>
      </c>
      <c r="B15" s="4" t="s">
        <v>11</v>
      </c>
      <c r="C15" s="4" t="s">
        <v>16</v>
      </c>
      <c r="D15" s="24">
        <v>1230361</v>
      </c>
      <c r="E15" s="80"/>
      <c r="F15" s="70"/>
      <c r="G15" s="17"/>
      <c r="H15" s="68"/>
      <c r="I15" s="61">
        <f t="shared" si="0"/>
        <v>0</v>
      </c>
      <c r="J15" s="102">
        <v>3000</v>
      </c>
      <c r="K15" s="7">
        <f t="shared" si="1"/>
        <v>351.00000000002728</v>
      </c>
      <c r="L15" s="76">
        <v>3000</v>
      </c>
      <c r="M15" s="87"/>
      <c r="N15" s="84"/>
      <c r="O15" s="84"/>
      <c r="P15" s="100"/>
      <c r="Q15" s="105">
        <f t="shared" si="2"/>
        <v>0</v>
      </c>
    </row>
    <row r="16" spans="1:17" x14ac:dyDescent="0.25">
      <c r="A16" s="6">
        <v>45684</v>
      </c>
      <c r="B16" s="4" t="s">
        <v>11</v>
      </c>
      <c r="C16" s="4" t="s">
        <v>32</v>
      </c>
      <c r="D16" s="24">
        <v>1538542</v>
      </c>
      <c r="E16" s="80"/>
      <c r="F16" s="70"/>
      <c r="G16" s="17"/>
      <c r="H16" s="68"/>
      <c r="I16" s="61">
        <f t="shared" si="0"/>
        <v>0</v>
      </c>
      <c r="J16" s="102">
        <v>350</v>
      </c>
      <c r="K16" s="7">
        <f t="shared" si="1"/>
        <v>1.0000000000272848</v>
      </c>
      <c r="L16" s="76"/>
      <c r="M16" s="87">
        <v>350</v>
      </c>
      <c r="N16" s="84"/>
      <c r="O16" s="84"/>
      <c r="P16" s="100"/>
      <c r="Q16" s="105">
        <f t="shared" si="2"/>
        <v>0</v>
      </c>
    </row>
    <row r="17" spans="1:17" x14ac:dyDescent="0.25">
      <c r="A17" s="6">
        <v>45686</v>
      </c>
      <c r="B17" s="4" t="s">
        <v>13</v>
      </c>
      <c r="C17" s="4" t="s">
        <v>13</v>
      </c>
      <c r="D17" s="24">
        <v>280023</v>
      </c>
      <c r="E17" s="80"/>
      <c r="F17" s="70"/>
      <c r="G17" s="17">
        <v>5000</v>
      </c>
      <c r="H17" s="68"/>
      <c r="I17" s="61">
        <f t="shared" si="0"/>
        <v>5000</v>
      </c>
      <c r="J17" s="102">
        <v>0</v>
      </c>
      <c r="K17" s="7">
        <f t="shared" si="1"/>
        <v>5001.0000000000273</v>
      </c>
      <c r="L17" s="76"/>
      <c r="M17" s="87"/>
      <c r="N17" s="84"/>
      <c r="O17" s="84"/>
      <c r="P17" s="100"/>
      <c r="Q17" s="105">
        <f t="shared" si="2"/>
        <v>0</v>
      </c>
    </row>
    <row r="18" spans="1:17" x14ac:dyDescent="0.25">
      <c r="A18" s="6">
        <v>45686</v>
      </c>
      <c r="B18" s="4" t="s">
        <v>11</v>
      </c>
      <c r="C18" s="4" t="s">
        <v>16</v>
      </c>
      <c r="D18" s="24">
        <v>755033</v>
      </c>
      <c r="E18" s="80"/>
      <c r="F18" s="70"/>
      <c r="G18" s="17"/>
      <c r="H18" s="68"/>
      <c r="I18" s="61">
        <f t="shared" si="0"/>
        <v>0</v>
      </c>
      <c r="J18" s="102">
        <v>5000</v>
      </c>
      <c r="K18" s="7">
        <f t="shared" si="1"/>
        <v>1.0000000000272848</v>
      </c>
      <c r="L18" s="76">
        <v>5000</v>
      </c>
      <c r="M18" s="87"/>
      <c r="N18" s="84"/>
      <c r="O18" s="84"/>
      <c r="P18" s="100"/>
      <c r="Q18" s="105">
        <f t="shared" si="2"/>
        <v>0</v>
      </c>
    </row>
    <row r="19" spans="1:17" x14ac:dyDescent="0.25">
      <c r="A19" s="6">
        <v>45687</v>
      </c>
      <c r="B19" s="4" t="s">
        <v>13</v>
      </c>
      <c r="C19" s="4" t="s">
        <v>13</v>
      </c>
      <c r="D19" s="24">
        <v>290023</v>
      </c>
      <c r="E19" s="80"/>
      <c r="F19" s="70"/>
      <c r="G19" s="17">
        <v>295.37</v>
      </c>
      <c r="H19" s="68"/>
      <c r="I19" s="61">
        <f t="shared" si="0"/>
        <v>295.37</v>
      </c>
      <c r="J19" s="102">
        <v>0</v>
      </c>
      <c r="K19" s="7">
        <f t="shared" si="1"/>
        <v>296.37000000002729</v>
      </c>
      <c r="L19" s="76"/>
      <c r="M19" s="87"/>
      <c r="N19" s="84"/>
      <c r="O19" s="84"/>
      <c r="P19" s="100"/>
      <c r="Q19" s="105">
        <f t="shared" si="2"/>
        <v>0</v>
      </c>
    </row>
    <row r="20" spans="1:17" x14ac:dyDescent="0.25">
      <c r="A20" s="6">
        <v>45687</v>
      </c>
      <c r="B20" s="4" t="s">
        <v>23</v>
      </c>
      <c r="C20" s="4" t="s">
        <v>33</v>
      </c>
      <c r="D20" s="24">
        <v>2004561</v>
      </c>
      <c r="E20" s="80"/>
      <c r="F20" s="70"/>
      <c r="G20" s="17"/>
      <c r="H20" s="68"/>
      <c r="I20" s="61">
        <f t="shared" si="0"/>
        <v>0</v>
      </c>
      <c r="J20" s="102">
        <v>295.36</v>
      </c>
      <c r="K20" s="7">
        <f t="shared" si="1"/>
        <v>1.0100000000272757</v>
      </c>
      <c r="L20" s="76"/>
      <c r="M20" s="87">
        <v>295.36</v>
      </c>
      <c r="N20" s="84"/>
      <c r="O20" s="84"/>
      <c r="P20" s="100"/>
      <c r="Q20" s="105">
        <f t="shared" si="2"/>
        <v>0</v>
      </c>
    </row>
    <row r="21" spans="1:17" x14ac:dyDescent="0.25">
      <c r="A21" s="6">
        <v>45688</v>
      </c>
      <c r="B21" s="4" t="s">
        <v>13</v>
      </c>
      <c r="C21" s="4" t="s">
        <v>13</v>
      </c>
      <c r="D21" s="24">
        <v>300023</v>
      </c>
      <c r="E21" s="80"/>
      <c r="F21" s="70"/>
      <c r="G21" s="17">
        <v>499.99</v>
      </c>
      <c r="H21" s="68"/>
      <c r="I21" s="61">
        <f t="shared" si="0"/>
        <v>499.99</v>
      </c>
      <c r="J21" s="102">
        <v>0</v>
      </c>
      <c r="K21" s="7">
        <f t="shared" si="1"/>
        <v>501.00000000002728</v>
      </c>
      <c r="L21" s="76"/>
      <c r="M21" s="87"/>
      <c r="N21" s="84"/>
      <c r="O21" s="84"/>
      <c r="P21" s="100"/>
      <c r="Q21" s="105">
        <f t="shared" si="2"/>
        <v>0</v>
      </c>
    </row>
    <row r="22" spans="1:17" x14ac:dyDescent="0.25">
      <c r="A22" s="6">
        <v>45688</v>
      </c>
      <c r="B22" s="4" t="s">
        <v>11</v>
      </c>
      <c r="C22" s="4" t="s">
        <v>34</v>
      </c>
      <c r="D22" s="24">
        <v>1825449</v>
      </c>
      <c r="E22" s="80"/>
      <c r="F22" s="70"/>
      <c r="G22" s="17"/>
      <c r="H22" s="68"/>
      <c r="I22" s="61">
        <f t="shared" si="0"/>
        <v>0</v>
      </c>
      <c r="J22" s="102">
        <v>200</v>
      </c>
      <c r="K22" s="7">
        <f t="shared" si="1"/>
        <v>301.00000000002728</v>
      </c>
      <c r="L22" s="76"/>
      <c r="M22" s="87">
        <v>200</v>
      </c>
      <c r="N22" s="84"/>
      <c r="O22" s="84"/>
      <c r="P22" s="100"/>
      <c r="Q22" s="105">
        <f t="shared" si="2"/>
        <v>0</v>
      </c>
    </row>
    <row r="23" spans="1:17" x14ac:dyDescent="0.25">
      <c r="A23" s="6">
        <v>45688</v>
      </c>
      <c r="B23" s="4" t="s">
        <v>11</v>
      </c>
      <c r="C23" s="4" t="s">
        <v>32</v>
      </c>
      <c r="D23" s="24">
        <v>1826316</v>
      </c>
      <c r="E23" s="80"/>
      <c r="F23" s="70"/>
      <c r="G23" s="17"/>
      <c r="H23" s="68"/>
      <c r="I23" s="61">
        <f t="shared" si="0"/>
        <v>0</v>
      </c>
      <c r="J23" s="102">
        <v>300</v>
      </c>
      <c r="K23" s="7">
        <f t="shared" si="1"/>
        <v>1.0000000000272848</v>
      </c>
      <c r="L23" s="76"/>
      <c r="M23" s="87">
        <v>300</v>
      </c>
      <c r="N23" s="84"/>
      <c r="O23" s="84"/>
      <c r="P23" s="100"/>
      <c r="Q23" s="105">
        <f t="shared" si="2"/>
        <v>0</v>
      </c>
    </row>
    <row r="24" spans="1:17" x14ac:dyDescent="0.25">
      <c r="A24" s="6">
        <v>45691</v>
      </c>
      <c r="B24" s="4" t="s">
        <v>13</v>
      </c>
      <c r="C24" s="4" t="s">
        <v>13</v>
      </c>
      <c r="D24" s="24">
        <v>310023</v>
      </c>
      <c r="E24" s="80"/>
      <c r="F24" s="70"/>
      <c r="G24" s="17">
        <v>5000</v>
      </c>
      <c r="H24" s="68"/>
      <c r="I24" s="61">
        <f t="shared" si="0"/>
        <v>5000</v>
      </c>
      <c r="J24" s="102">
        <v>0</v>
      </c>
      <c r="K24" s="7">
        <f t="shared" si="1"/>
        <v>5001.0000000000273</v>
      </c>
      <c r="L24" s="76"/>
      <c r="M24" s="87"/>
      <c r="N24" s="84"/>
      <c r="O24" s="84"/>
      <c r="P24" s="100"/>
      <c r="Q24" s="105">
        <f t="shared" si="2"/>
        <v>0</v>
      </c>
    </row>
    <row r="25" spans="1:17" x14ac:dyDescent="0.25">
      <c r="A25" s="6">
        <v>45691</v>
      </c>
      <c r="B25" s="4" t="s">
        <v>24</v>
      </c>
      <c r="C25" s="4" t="s">
        <v>16</v>
      </c>
      <c r="D25" s="24">
        <v>23940</v>
      </c>
      <c r="E25" s="80"/>
      <c r="F25" s="70"/>
      <c r="G25" s="17"/>
      <c r="H25" s="68"/>
      <c r="I25" s="61">
        <f t="shared" si="0"/>
        <v>0</v>
      </c>
      <c r="J25" s="102">
        <v>5000</v>
      </c>
      <c r="K25" s="7">
        <f t="shared" si="1"/>
        <v>1.0000000000272848</v>
      </c>
      <c r="L25" s="76">
        <v>5000</v>
      </c>
      <c r="M25" s="87"/>
      <c r="N25" s="84"/>
      <c r="O25" s="84"/>
      <c r="P25" s="100"/>
      <c r="Q25" s="105">
        <f t="shared" si="2"/>
        <v>0</v>
      </c>
    </row>
    <row r="26" spans="1:17" x14ac:dyDescent="0.25">
      <c r="A26" s="6">
        <v>45705</v>
      </c>
      <c r="B26" s="4" t="s">
        <v>13</v>
      </c>
      <c r="C26" s="4" t="s">
        <v>13</v>
      </c>
      <c r="D26" s="24">
        <v>450023</v>
      </c>
      <c r="E26" s="80"/>
      <c r="F26" s="70"/>
      <c r="G26" s="17">
        <v>11034.4</v>
      </c>
      <c r="H26" s="68"/>
      <c r="I26" s="61">
        <f t="shared" si="0"/>
        <v>11034.4</v>
      </c>
      <c r="J26" s="102">
        <v>0</v>
      </c>
      <c r="K26" s="7">
        <f t="shared" si="1"/>
        <v>11035.400000000027</v>
      </c>
      <c r="L26" s="76"/>
      <c r="M26" s="87"/>
      <c r="N26" s="84"/>
      <c r="O26" s="84"/>
      <c r="P26" s="100"/>
      <c r="Q26" s="105">
        <f t="shared" si="2"/>
        <v>0</v>
      </c>
    </row>
    <row r="27" spans="1:17" x14ac:dyDescent="0.25">
      <c r="A27" s="6">
        <v>45705</v>
      </c>
      <c r="B27" s="4" t="s">
        <v>25</v>
      </c>
      <c r="C27" s="4" t="s">
        <v>35</v>
      </c>
      <c r="D27" s="24">
        <v>10</v>
      </c>
      <c r="E27" s="80"/>
      <c r="F27" s="70"/>
      <c r="G27" s="17"/>
      <c r="H27" s="68"/>
      <c r="I27" s="61">
        <f t="shared" si="0"/>
        <v>0</v>
      </c>
      <c r="J27" s="102">
        <v>11034.4</v>
      </c>
      <c r="K27" s="7">
        <f t="shared" si="1"/>
        <v>1.0000000000272848</v>
      </c>
      <c r="L27" s="76"/>
      <c r="M27" s="87"/>
      <c r="N27" s="84">
        <v>11034.4</v>
      </c>
      <c r="O27" s="84"/>
      <c r="P27" s="100"/>
      <c r="Q27" s="105">
        <f t="shared" si="2"/>
        <v>0</v>
      </c>
    </row>
    <row r="28" spans="1:17" x14ac:dyDescent="0.25">
      <c r="A28" s="6">
        <v>45707</v>
      </c>
      <c r="B28" s="4" t="s">
        <v>13</v>
      </c>
      <c r="C28" s="4" t="s">
        <v>13</v>
      </c>
      <c r="D28" s="24">
        <v>500023</v>
      </c>
      <c r="E28" s="80"/>
      <c r="F28" s="70"/>
      <c r="G28" s="17">
        <v>1000</v>
      </c>
      <c r="H28" s="68"/>
      <c r="I28" s="61">
        <f t="shared" si="0"/>
        <v>1000</v>
      </c>
      <c r="J28" s="102">
        <v>0</v>
      </c>
      <c r="K28" s="7">
        <f t="shared" si="1"/>
        <v>1001.0000000000273</v>
      </c>
      <c r="L28" s="76"/>
      <c r="M28" s="87"/>
      <c r="N28" s="84"/>
      <c r="O28" s="84"/>
      <c r="P28" s="100"/>
      <c r="Q28" s="105">
        <f t="shared" si="2"/>
        <v>0</v>
      </c>
    </row>
    <row r="29" spans="1:17" x14ac:dyDescent="0.25">
      <c r="A29" s="6">
        <v>45707</v>
      </c>
      <c r="B29" s="4" t="s">
        <v>13</v>
      </c>
      <c r="C29" s="4" t="s">
        <v>13</v>
      </c>
      <c r="D29" s="24">
        <v>500023</v>
      </c>
      <c r="E29" s="80"/>
      <c r="F29" s="70"/>
      <c r="G29" s="17">
        <v>1000</v>
      </c>
      <c r="H29" s="68"/>
      <c r="I29" s="61">
        <f t="shared" si="0"/>
        <v>1000</v>
      </c>
      <c r="J29" s="102">
        <v>0</v>
      </c>
      <c r="K29" s="7">
        <f t="shared" si="1"/>
        <v>2001.0000000000273</v>
      </c>
      <c r="L29" s="76"/>
      <c r="M29" s="87"/>
      <c r="N29" s="84"/>
      <c r="O29" s="84"/>
      <c r="P29" s="100"/>
      <c r="Q29" s="105">
        <f t="shared" si="2"/>
        <v>0</v>
      </c>
    </row>
    <row r="30" spans="1:17" x14ac:dyDescent="0.25">
      <c r="A30" s="6">
        <v>45707</v>
      </c>
      <c r="B30" s="4" t="s">
        <v>26</v>
      </c>
      <c r="C30" s="4" t="s">
        <v>36</v>
      </c>
      <c r="D30" s="24">
        <v>500023</v>
      </c>
      <c r="E30" s="80"/>
      <c r="F30" s="70"/>
      <c r="G30" s="17"/>
      <c r="H30" s="68"/>
      <c r="I30" s="61">
        <f t="shared" si="0"/>
        <v>0</v>
      </c>
      <c r="J30" s="102">
        <v>1000</v>
      </c>
      <c r="K30" s="7">
        <f t="shared" si="1"/>
        <v>1001.0000000000273</v>
      </c>
      <c r="L30" s="76">
        <v>1000</v>
      </c>
      <c r="M30" s="87"/>
      <c r="N30" s="84"/>
      <c r="O30" s="84"/>
      <c r="P30" s="100"/>
      <c r="Q30" s="105">
        <f t="shared" si="2"/>
        <v>0</v>
      </c>
    </row>
    <row r="31" spans="1:17" x14ac:dyDescent="0.25">
      <c r="A31" s="6">
        <v>45707</v>
      </c>
      <c r="B31" s="4" t="s">
        <v>27</v>
      </c>
      <c r="C31" s="4" t="s">
        <v>36</v>
      </c>
      <c r="D31" s="24">
        <v>500023</v>
      </c>
      <c r="E31" s="80"/>
      <c r="F31" s="70"/>
      <c r="G31" s="17"/>
      <c r="H31" s="68"/>
      <c r="I31" s="61">
        <f t="shared" si="0"/>
        <v>0</v>
      </c>
      <c r="J31" s="102">
        <v>1000</v>
      </c>
      <c r="K31" s="7">
        <f t="shared" si="1"/>
        <v>1.0000000000272848</v>
      </c>
      <c r="L31" s="76">
        <v>1000</v>
      </c>
      <c r="M31" s="87"/>
      <c r="N31" s="84"/>
      <c r="O31" s="84"/>
      <c r="P31" s="100"/>
      <c r="Q31" s="105">
        <f t="shared" si="2"/>
        <v>0</v>
      </c>
    </row>
    <row r="32" spans="1:17" x14ac:dyDescent="0.25">
      <c r="A32" s="6">
        <v>45712</v>
      </c>
      <c r="B32" s="4" t="s">
        <v>13</v>
      </c>
      <c r="C32" s="4" t="s">
        <v>13</v>
      </c>
      <c r="D32" s="24">
        <v>520023</v>
      </c>
      <c r="E32" s="80"/>
      <c r="F32" s="70"/>
      <c r="G32" s="17">
        <v>3000</v>
      </c>
      <c r="H32" s="68"/>
      <c r="I32" s="61">
        <f t="shared" si="0"/>
        <v>3000</v>
      </c>
      <c r="J32" s="102">
        <v>0</v>
      </c>
      <c r="K32" s="7">
        <f t="shared" si="1"/>
        <v>3001.0000000000273</v>
      </c>
      <c r="L32" s="76"/>
      <c r="M32" s="87"/>
      <c r="N32" s="84"/>
      <c r="O32" s="84"/>
      <c r="P32" s="100"/>
      <c r="Q32" s="105">
        <f t="shared" si="2"/>
        <v>0</v>
      </c>
    </row>
    <row r="33" spans="1:17" x14ac:dyDescent="0.25">
      <c r="A33" s="6">
        <v>45712</v>
      </c>
      <c r="B33" s="4" t="s">
        <v>11</v>
      </c>
      <c r="C33" s="4" t="s">
        <v>37</v>
      </c>
      <c r="D33" s="24">
        <v>944011</v>
      </c>
      <c r="E33" s="80"/>
      <c r="F33" s="70"/>
      <c r="G33" s="17"/>
      <c r="H33" s="68"/>
      <c r="I33" s="61">
        <f t="shared" si="0"/>
        <v>0</v>
      </c>
      <c r="J33" s="102">
        <v>3000</v>
      </c>
      <c r="K33" s="7">
        <f t="shared" si="1"/>
        <v>1.0000000000272848</v>
      </c>
      <c r="L33" s="76"/>
      <c r="M33" s="87"/>
      <c r="N33" s="84">
        <v>3000</v>
      </c>
      <c r="O33" s="84"/>
      <c r="P33" s="100"/>
      <c r="Q33" s="105">
        <f t="shared" si="2"/>
        <v>0</v>
      </c>
    </row>
    <row r="34" spans="1:17" x14ac:dyDescent="0.25">
      <c r="A34" s="6">
        <v>45733</v>
      </c>
      <c r="B34" s="4" t="s">
        <v>13</v>
      </c>
      <c r="C34" s="4" t="s">
        <v>13</v>
      </c>
      <c r="D34" s="24">
        <v>730023</v>
      </c>
      <c r="E34" s="80"/>
      <c r="F34" s="70"/>
      <c r="G34" s="17">
        <v>11972.65</v>
      </c>
      <c r="H34" s="68"/>
      <c r="I34" s="61">
        <f t="shared" si="0"/>
        <v>11972.65</v>
      </c>
      <c r="J34" s="102">
        <v>0</v>
      </c>
      <c r="K34" s="7">
        <f t="shared" si="1"/>
        <v>11973.650000000027</v>
      </c>
      <c r="L34" s="76"/>
      <c r="M34" s="87"/>
      <c r="N34" s="84"/>
      <c r="O34" s="84"/>
      <c r="P34" s="100"/>
      <c r="Q34" s="105">
        <f t="shared" si="2"/>
        <v>0</v>
      </c>
    </row>
    <row r="35" spans="1:17" x14ac:dyDescent="0.25">
      <c r="A35" s="6">
        <v>45733</v>
      </c>
      <c r="B35" s="4" t="s">
        <v>25</v>
      </c>
      <c r="C35" s="4" t="s">
        <v>35</v>
      </c>
      <c r="D35" s="24">
        <v>11</v>
      </c>
      <c r="E35" s="80"/>
      <c r="F35" s="70"/>
      <c r="G35" s="17"/>
      <c r="H35" s="68"/>
      <c r="I35" s="61">
        <f t="shared" si="0"/>
        <v>0</v>
      </c>
      <c r="J35" s="102">
        <v>10696.16</v>
      </c>
      <c r="K35" s="7">
        <f t="shared" si="1"/>
        <v>1277.4900000000271</v>
      </c>
      <c r="L35" s="76"/>
      <c r="M35" s="87"/>
      <c r="N35" s="84">
        <v>10696.16</v>
      </c>
      <c r="O35" s="84"/>
      <c r="P35" s="100"/>
      <c r="Q35" s="105">
        <f t="shared" si="2"/>
        <v>0</v>
      </c>
    </row>
    <row r="36" spans="1:17" x14ac:dyDescent="0.25">
      <c r="A36" s="6">
        <v>45733</v>
      </c>
      <c r="B36" s="4" t="s">
        <v>11</v>
      </c>
      <c r="C36" s="4" t="s">
        <v>16</v>
      </c>
      <c r="D36" s="24">
        <v>1408030</v>
      </c>
      <c r="E36" s="80"/>
      <c r="F36" s="70"/>
      <c r="G36" s="17"/>
      <c r="H36" s="68"/>
      <c r="I36" s="61">
        <f t="shared" ref="I36:I54" si="3">E36+F36+G36+H36</f>
        <v>0</v>
      </c>
      <c r="J36" s="102">
        <v>600</v>
      </c>
      <c r="K36" s="7">
        <f t="shared" si="1"/>
        <v>677.49000000002707</v>
      </c>
      <c r="L36" s="76">
        <v>600</v>
      </c>
      <c r="M36" s="87"/>
      <c r="N36" s="84"/>
      <c r="O36" s="84"/>
      <c r="P36" s="100"/>
      <c r="Q36" s="105">
        <f t="shared" si="2"/>
        <v>0</v>
      </c>
    </row>
    <row r="37" spans="1:17" x14ac:dyDescent="0.25">
      <c r="A37" s="6">
        <v>45733</v>
      </c>
      <c r="B37" s="4" t="s">
        <v>11</v>
      </c>
      <c r="C37" s="4" t="s">
        <v>38</v>
      </c>
      <c r="D37" s="24">
        <v>1840063</v>
      </c>
      <c r="E37" s="80"/>
      <c r="F37" s="70"/>
      <c r="G37" s="17"/>
      <c r="H37" s="68"/>
      <c r="I37" s="61">
        <f t="shared" si="3"/>
        <v>0</v>
      </c>
      <c r="J37" s="102">
        <v>320</v>
      </c>
      <c r="K37" s="7">
        <f t="shared" ref="K37:K54" si="4">K36+I37-J37</f>
        <v>357.49000000002707</v>
      </c>
      <c r="L37" s="76"/>
      <c r="M37" s="87">
        <v>320</v>
      </c>
      <c r="N37" s="84"/>
      <c r="O37" s="84"/>
      <c r="P37" s="100"/>
      <c r="Q37" s="105">
        <f t="shared" si="2"/>
        <v>0</v>
      </c>
    </row>
    <row r="38" spans="1:17" x14ac:dyDescent="0.25">
      <c r="A38" s="6">
        <v>45733</v>
      </c>
      <c r="B38" s="4" t="s">
        <v>23</v>
      </c>
      <c r="C38" s="4" t="s">
        <v>39</v>
      </c>
      <c r="D38" s="24">
        <v>1559563</v>
      </c>
      <c r="E38" s="80"/>
      <c r="F38" s="70"/>
      <c r="G38" s="17"/>
      <c r="H38" s="68"/>
      <c r="I38" s="61">
        <f t="shared" si="3"/>
        <v>0</v>
      </c>
      <c r="J38" s="102">
        <v>356.49</v>
      </c>
      <c r="K38" s="7">
        <f t="shared" si="4"/>
        <v>1.0000000000270575</v>
      </c>
      <c r="L38" s="76"/>
      <c r="M38" s="87">
        <v>356.49</v>
      </c>
      <c r="N38" s="84"/>
      <c r="O38" s="84"/>
      <c r="P38" s="100"/>
      <c r="Q38" s="105">
        <f t="shared" si="2"/>
        <v>0</v>
      </c>
    </row>
    <row r="39" spans="1:17" x14ac:dyDescent="0.25">
      <c r="A39" s="6">
        <v>45734</v>
      </c>
      <c r="B39" s="4" t="s">
        <v>13</v>
      </c>
      <c r="C39" s="4" t="s">
        <v>13</v>
      </c>
      <c r="D39" s="24">
        <v>760023</v>
      </c>
      <c r="E39" s="80"/>
      <c r="F39" s="70"/>
      <c r="G39" s="17">
        <v>2210</v>
      </c>
      <c r="H39" s="68"/>
      <c r="I39" s="61">
        <f t="shared" si="3"/>
        <v>2210</v>
      </c>
      <c r="J39" s="102">
        <v>0</v>
      </c>
      <c r="K39" s="7">
        <f t="shared" si="4"/>
        <v>2211.0000000000273</v>
      </c>
      <c r="L39" s="76"/>
      <c r="M39" s="87"/>
      <c r="N39" s="84"/>
      <c r="O39" s="84"/>
      <c r="P39" s="100"/>
      <c r="Q39" s="105">
        <f t="shared" si="2"/>
        <v>0</v>
      </c>
    </row>
    <row r="40" spans="1:17" x14ac:dyDescent="0.25">
      <c r="A40" s="6">
        <v>45734</v>
      </c>
      <c r="B40" s="4" t="s">
        <v>11</v>
      </c>
      <c r="C40" s="4" t="s">
        <v>37</v>
      </c>
      <c r="D40" s="24">
        <v>1221414</v>
      </c>
      <c r="E40" s="80"/>
      <c r="F40" s="70"/>
      <c r="G40" s="17"/>
      <c r="H40" s="68"/>
      <c r="I40" s="61">
        <f t="shared" si="3"/>
        <v>0</v>
      </c>
      <c r="J40" s="102">
        <v>2210</v>
      </c>
      <c r="K40" s="7">
        <f t="shared" si="4"/>
        <v>1.0000000000272848</v>
      </c>
      <c r="L40" s="76"/>
      <c r="M40" s="87"/>
      <c r="N40" s="84">
        <v>2210</v>
      </c>
      <c r="O40" s="84"/>
      <c r="P40" s="100"/>
      <c r="Q40" s="105">
        <f t="shared" si="2"/>
        <v>0</v>
      </c>
    </row>
    <row r="41" spans="1:17" x14ac:dyDescent="0.25">
      <c r="A41" s="6">
        <v>45736</v>
      </c>
      <c r="B41" s="4" t="s">
        <v>13</v>
      </c>
      <c r="C41" s="4" t="s">
        <v>13</v>
      </c>
      <c r="D41" s="24">
        <v>780023</v>
      </c>
      <c r="E41" s="80"/>
      <c r="F41" s="70"/>
      <c r="G41" s="17">
        <v>650</v>
      </c>
      <c r="H41" s="68"/>
      <c r="I41" s="61">
        <f t="shared" si="3"/>
        <v>650</v>
      </c>
      <c r="J41" s="102">
        <v>0</v>
      </c>
      <c r="K41" s="7">
        <f t="shared" si="4"/>
        <v>651.00000000002728</v>
      </c>
      <c r="L41" s="76"/>
      <c r="M41" s="87"/>
      <c r="N41" s="84"/>
      <c r="O41" s="84"/>
      <c r="P41" s="100"/>
      <c r="Q41" s="105">
        <f t="shared" si="2"/>
        <v>0</v>
      </c>
    </row>
    <row r="42" spans="1:17" x14ac:dyDescent="0.25">
      <c r="A42" s="6">
        <v>45736</v>
      </c>
      <c r="B42" s="4" t="s">
        <v>11</v>
      </c>
      <c r="C42" s="4" t="s">
        <v>40</v>
      </c>
      <c r="D42" s="24">
        <v>1731508</v>
      </c>
      <c r="E42" s="80"/>
      <c r="F42" s="70"/>
      <c r="G42" s="17"/>
      <c r="H42" s="68"/>
      <c r="I42" s="61">
        <f t="shared" si="3"/>
        <v>0</v>
      </c>
      <c r="J42" s="102">
        <v>650</v>
      </c>
      <c r="K42" s="7">
        <f t="shared" si="4"/>
        <v>1.0000000000272848</v>
      </c>
      <c r="L42" s="76"/>
      <c r="M42" s="87">
        <v>650</v>
      </c>
      <c r="N42" s="84"/>
      <c r="O42" s="84"/>
      <c r="P42" s="100"/>
      <c r="Q42" s="105">
        <f t="shared" si="2"/>
        <v>0</v>
      </c>
    </row>
    <row r="43" spans="1:17" x14ac:dyDescent="0.25">
      <c r="A43" s="6">
        <v>45740</v>
      </c>
      <c r="B43" s="4" t="s">
        <v>13</v>
      </c>
      <c r="C43" s="4" t="s">
        <v>13</v>
      </c>
      <c r="D43" s="24">
        <v>800023</v>
      </c>
      <c r="E43" s="80"/>
      <c r="F43" s="70"/>
      <c r="G43" s="17">
        <v>171.01</v>
      </c>
      <c r="H43" s="68"/>
      <c r="I43" s="61">
        <f t="shared" si="3"/>
        <v>171.01</v>
      </c>
      <c r="J43" s="102">
        <v>0</v>
      </c>
      <c r="K43" s="7">
        <f t="shared" si="4"/>
        <v>172.01000000002728</v>
      </c>
      <c r="L43" s="76"/>
      <c r="M43" s="87"/>
      <c r="N43" s="84"/>
      <c r="O43" s="84"/>
      <c r="P43" s="100"/>
      <c r="Q43" s="105">
        <f t="shared" si="2"/>
        <v>0</v>
      </c>
    </row>
    <row r="44" spans="1:17" x14ac:dyDescent="0.25">
      <c r="A44" s="6">
        <v>45740</v>
      </c>
      <c r="B44" s="4" t="s">
        <v>23</v>
      </c>
      <c r="C44" s="4" t="s">
        <v>41</v>
      </c>
      <c r="D44" s="24">
        <v>2301218</v>
      </c>
      <c r="E44" s="80"/>
      <c r="F44" s="70"/>
      <c r="G44" s="17"/>
      <c r="H44" s="68"/>
      <c r="I44" s="61">
        <f t="shared" si="3"/>
        <v>0</v>
      </c>
      <c r="J44" s="102">
        <v>171</v>
      </c>
      <c r="K44" s="7">
        <f t="shared" si="4"/>
        <v>1.0100000000272757</v>
      </c>
      <c r="L44" s="76"/>
      <c r="M44" s="87">
        <v>171</v>
      </c>
      <c r="N44" s="84"/>
      <c r="O44" s="84"/>
      <c r="P44" s="100"/>
      <c r="Q44" s="105">
        <f t="shared" si="2"/>
        <v>0</v>
      </c>
    </row>
    <row r="45" spans="1:17" x14ac:dyDescent="0.25">
      <c r="A45" s="6">
        <v>45741</v>
      </c>
      <c r="B45" s="4" t="s">
        <v>13</v>
      </c>
      <c r="C45" s="4" t="s">
        <v>13</v>
      </c>
      <c r="D45" s="24">
        <v>830023</v>
      </c>
      <c r="E45" s="80"/>
      <c r="F45" s="70"/>
      <c r="G45" s="17">
        <v>2499.9899999999998</v>
      </c>
      <c r="H45" s="68"/>
      <c r="I45" s="61">
        <f t="shared" si="3"/>
        <v>2499.9899999999998</v>
      </c>
      <c r="J45" s="102">
        <v>0</v>
      </c>
      <c r="K45" s="7">
        <f t="shared" si="4"/>
        <v>2501.0000000000273</v>
      </c>
      <c r="L45" s="76"/>
      <c r="M45" s="87"/>
      <c r="N45" s="84"/>
      <c r="O45" s="84"/>
      <c r="P45" s="100"/>
      <c r="Q45" s="105">
        <f t="shared" si="2"/>
        <v>0</v>
      </c>
    </row>
    <row r="46" spans="1:17" x14ac:dyDescent="0.25">
      <c r="A46" s="6">
        <v>45741</v>
      </c>
      <c r="B46" s="4" t="s">
        <v>11</v>
      </c>
      <c r="C46" s="4" t="s">
        <v>16</v>
      </c>
      <c r="D46" s="24">
        <v>1938576</v>
      </c>
      <c r="E46" s="80"/>
      <c r="F46" s="70"/>
      <c r="G46" s="17"/>
      <c r="H46" s="68"/>
      <c r="I46" s="61">
        <f t="shared" si="3"/>
        <v>0</v>
      </c>
      <c r="J46" s="102">
        <v>2500</v>
      </c>
      <c r="K46" s="7">
        <f t="shared" si="4"/>
        <v>1.0000000000272848</v>
      </c>
      <c r="L46" s="76">
        <v>2500</v>
      </c>
      <c r="M46" s="87"/>
      <c r="N46" s="84"/>
      <c r="O46" s="84"/>
      <c r="P46" s="100"/>
      <c r="Q46" s="105">
        <f t="shared" si="2"/>
        <v>0</v>
      </c>
    </row>
    <row r="47" spans="1:17" x14ac:dyDescent="0.25">
      <c r="A47" s="6">
        <v>45747</v>
      </c>
      <c r="B47" s="4" t="s">
        <v>13</v>
      </c>
      <c r="C47" s="4" t="s">
        <v>13</v>
      </c>
      <c r="D47" s="24">
        <v>870023</v>
      </c>
      <c r="E47" s="80"/>
      <c r="F47" s="70"/>
      <c r="G47" s="17">
        <v>111</v>
      </c>
      <c r="H47" s="68"/>
      <c r="I47" s="61">
        <f t="shared" si="3"/>
        <v>111</v>
      </c>
      <c r="J47" s="102">
        <v>0</v>
      </c>
      <c r="K47" s="7">
        <f t="shared" si="4"/>
        <v>112.00000000002728</v>
      </c>
      <c r="L47" s="76"/>
      <c r="M47" s="87"/>
      <c r="N47" s="84"/>
      <c r="O47" s="84"/>
      <c r="P47" s="100"/>
      <c r="Q47" s="105">
        <f t="shared" si="2"/>
        <v>0</v>
      </c>
    </row>
    <row r="48" spans="1:17" x14ac:dyDescent="0.25">
      <c r="A48" s="6">
        <v>45747</v>
      </c>
      <c r="B48" s="4" t="s">
        <v>11</v>
      </c>
      <c r="C48" s="4" t="s">
        <v>42</v>
      </c>
      <c r="D48" s="24">
        <v>2024577</v>
      </c>
      <c r="E48" s="80"/>
      <c r="F48" s="70"/>
      <c r="G48" s="17"/>
      <c r="H48" s="68"/>
      <c r="I48" s="61">
        <f t="shared" si="3"/>
        <v>0</v>
      </c>
      <c r="J48" s="102">
        <v>111</v>
      </c>
      <c r="K48" s="7">
        <f t="shared" si="4"/>
        <v>1.0000000000272848</v>
      </c>
      <c r="L48" s="76"/>
      <c r="M48" s="87">
        <v>111</v>
      </c>
      <c r="N48" s="84"/>
      <c r="O48" s="84"/>
      <c r="P48" s="100"/>
      <c r="Q48" s="105">
        <f t="shared" si="2"/>
        <v>0</v>
      </c>
    </row>
    <row r="49" spans="1:17" x14ac:dyDescent="0.25">
      <c r="A49" s="6">
        <v>45779</v>
      </c>
      <c r="B49" s="4" t="s">
        <v>13</v>
      </c>
      <c r="C49" s="4" t="s">
        <v>13</v>
      </c>
      <c r="D49" s="24">
        <v>1200023</v>
      </c>
      <c r="E49" s="80"/>
      <c r="F49" s="70"/>
      <c r="G49" s="17">
        <v>1000</v>
      </c>
      <c r="H49" s="68"/>
      <c r="I49" s="61">
        <f t="shared" si="3"/>
        <v>1000</v>
      </c>
      <c r="J49" s="102">
        <v>0</v>
      </c>
      <c r="K49" s="7">
        <f t="shared" si="4"/>
        <v>1001.0000000000273</v>
      </c>
      <c r="L49" s="76"/>
      <c r="M49" s="87"/>
      <c r="N49" s="84"/>
      <c r="O49" s="84"/>
      <c r="P49" s="100"/>
      <c r="Q49" s="105">
        <f t="shared" si="2"/>
        <v>0</v>
      </c>
    </row>
    <row r="50" spans="1:17" x14ac:dyDescent="0.25">
      <c r="A50" s="6">
        <v>45779</v>
      </c>
      <c r="B50" s="4" t="s">
        <v>11</v>
      </c>
      <c r="C50" s="4" t="s">
        <v>16</v>
      </c>
      <c r="D50" s="24">
        <v>650204</v>
      </c>
      <c r="E50" s="80"/>
      <c r="F50" s="70"/>
      <c r="G50" s="17"/>
      <c r="H50" s="68"/>
      <c r="I50" s="61">
        <f t="shared" si="3"/>
        <v>0</v>
      </c>
      <c r="J50" s="102">
        <v>1000</v>
      </c>
      <c r="K50" s="7">
        <f t="shared" si="4"/>
        <v>1.0000000000272848</v>
      </c>
      <c r="L50" s="76">
        <v>1000</v>
      </c>
      <c r="M50" s="87"/>
      <c r="N50" s="84"/>
      <c r="O50" s="84"/>
      <c r="P50" s="100"/>
      <c r="Q50" s="105">
        <f t="shared" si="2"/>
        <v>0</v>
      </c>
    </row>
    <row r="51" spans="1:17" x14ac:dyDescent="0.25">
      <c r="A51" s="6">
        <v>45824</v>
      </c>
      <c r="B51" s="4" t="s">
        <v>13</v>
      </c>
      <c r="C51" s="4" t="s">
        <v>13</v>
      </c>
      <c r="D51" s="24">
        <v>1640023</v>
      </c>
      <c r="E51" s="80"/>
      <c r="F51" s="70"/>
      <c r="G51" s="17">
        <v>10355.93</v>
      </c>
      <c r="H51" s="68"/>
      <c r="I51" s="61">
        <f t="shared" si="3"/>
        <v>10355.93</v>
      </c>
      <c r="J51" s="102">
        <v>0</v>
      </c>
      <c r="K51" s="7">
        <f t="shared" si="4"/>
        <v>10356.930000000028</v>
      </c>
      <c r="L51" s="76"/>
      <c r="M51" s="87"/>
      <c r="N51" s="84"/>
      <c r="O51" s="84"/>
      <c r="P51" s="100"/>
      <c r="Q51" s="105">
        <f t="shared" si="2"/>
        <v>0</v>
      </c>
    </row>
    <row r="52" spans="1:17" x14ac:dyDescent="0.25">
      <c r="A52" s="6">
        <v>45824</v>
      </c>
      <c r="B52" s="4" t="s">
        <v>25</v>
      </c>
      <c r="C52" s="4" t="s">
        <v>35</v>
      </c>
      <c r="D52" s="24">
        <v>12</v>
      </c>
      <c r="E52" s="80"/>
      <c r="F52" s="70"/>
      <c r="G52" s="17"/>
      <c r="H52" s="68"/>
      <c r="I52" s="61">
        <f t="shared" si="3"/>
        <v>0</v>
      </c>
      <c r="J52" s="102">
        <v>10355.92</v>
      </c>
      <c r="K52" s="7">
        <f t="shared" si="4"/>
        <v>1.0100000000275031</v>
      </c>
      <c r="L52" s="76"/>
      <c r="M52" s="87"/>
      <c r="N52" s="84">
        <v>10355.92</v>
      </c>
      <c r="O52" s="84"/>
      <c r="P52" s="100"/>
      <c r="Q52" s="105">
        <f t="shared" si="2"/>
        <v>0</v>
      </c>
    </row>
    <row r="53" spans="1:17" x14ac:dyDescent="0.25">
      <c r="A53" s="6">
        <v>45828</v>
      </c>
      <c r="B53" s="4" t="s">
        <v>13</v>
      </c>
      <c r="C53" s="4" t="s">
        <v>13</v>
      </c>
      <c r="D53" s="24">
        <v>1690023</v>
      </c>
      <c r="E53" s="80"/>
      <c r="F53" s="70"/>
      <c r="G53" s="17">
        <v>5069.67</v>
      </c>
      <c r="H53" s="68"/>
      <c r="I53" s="61">
        <f t="shared" si="3"/>
        <v>5069.67</v>
      </c>
      <c r="J53" s="102">
        <v>0</v>
      </c>
      <c r="K53" s="7">
        <f t="shared" si="4"/>
        <v>5070.6800000000276</v>
      </c>
      <c r="L53" s="76"/>
      <c r="M53" s="87"/>
      <c r="N53" s="84"/>
      <c r="O53" s="84"/>
      <c r="P53" s="100"/>
      <c r="Q53" s="105">
        <f t="shared" si="2"/>
        <v>0</v>
      </c>
    </row>
    <row r="54" spans="1:17" ht="15.75" thickBot="1" x14ac:dyDescent="0.3">
      <c r="A54" s="6">
        <v>45828</v>
      </c>
      <c r="B54" s="4" t="s">
        <v>11</v>
      </c>
      <c r="C54" s="4" t="s">
        <v>16</v>
      </c>
      <c r="D54" s="24">
        <v>733509</v>
      </c>
      <c r="E54" s="77"/>
      <c r="F54" s="98"/>
      <c r="G54" s="32"/>
      <c r="H54" s="33"/>
      <c r="I54" s="62">
        <f t="shared" si="3"/>
        <v>0</v>
      </c>
      <c r="J54" s="103">
        <v>5069.68</v>
      </c>
      <c r="K54" s="8">
        <f t="shared" si="4"/>
        <v>1.0000000000272848</v>
      </c>
      <c r="L54" s="94">
        <v>5069.68</v>
      </c>
      <c r="M54" s="87"/>
      <c r="N54" s="84"/>
      <c r="O54" s="84"/>
      <c r="P54" s="100"/>
      <c r="Q54" s="105">
        <f t="shared" si="2"/>
        <v>0</v>
      </c>
    </row>
    <row r="55" spans="1:17" ht="15.75" thickBot="1" x14ac:dyDescent="0.3">
      <c r="A55" s="136"/>
      <c r="B55" s="137"/>
      <c r="C55" s="137"/>
      <c r="D55" s="137"/>
      <c r="E55" s="66">
        <f t="shared" ref="E55:H55" si="5">SUM(E4:E54)</f>
        <v>0</v>
      </c>
      <c r="F55" s="66">
        <f t="shared" si="5"/>
        <v>0</v>
      </c>
      <c r="G55" s="66">
        <f t="shared" si="5"/>
        <v>65054.31</v>
      </c>
      <c r="H55" s="66">
        <f t="shared" si="5"/>
        <v>0</v>
      </c>
      <c r="I55" s="66">
        <f>SUM(I4:I54)</f>
        <v>65054.31</v>
      </c>
      <c r="J55" s="111">
        <f>SUM(J4:J54)</f>
        <v>65054.31</v>
      </c>
      <c r="K55" s="59"/>
      <c r="L55" s="111">
        <f t="shared" ref="L55:P55" si="6">SUM(L4:L54)</f>
        <v>24465.38</v>
      </c>
      <c r="M55" s="96">
        <f t="shared" si="6"/>
        <v>3292.45</v>
      </c>
      <c r="N55" s="96">
        <f t="shared" si="6"/>
        <v>37296.479999999996</v>
      </c>
      <c r="O55" s="96">
        <f t="shared" si="6"/>
        <v>0</v>
      </c>
      <c r="P55" s="96">
        <f t="shared" si="6"/>
        <v>0</v>
      </c>
      <c r="Q55" s="105">
        <f t="shared" si="2"/>
        <v>0</v>
      </c>
    </row>
    <row r="56" spans="1:17" x14ac:dyDescent="0.25">
      <c r="M56" s="92">
        <f>M55+N55</f>
        <v>40588.929999999993</v>
      </c>
      <c r="O56" s="92">
        <f>O55</f>
        <v>0</v>
      </c>
      <c r="P56" s="92">
        <f>P55</f>
        <v>0</v>
      </c>
    </row>
    <row r="57" spans="1:17" x14ac:dyDescent="0.25">
      <c r="L57" s="107" t="s">
        <v>94</v>
      </c>
      <c r="M57" s="92">
        <f>M56+'EXTRATO - 2024'!M151</f>
        <v>121779.26</v>
      </c>
      <c r="O57" s="92">
        <f>O56+'EXTRATO - 2024'!O151</f>
        <v>0</v>
      </c>
      <c r="P57" s="92">
        <f>P56+'EXTRATO - 2024'!P151</f>
        <v>830.85</v>
      </c>
    </row>
    <row r="59" spans="1:17" x14ac:dyDescent="0.25">
      <c r="K59" s="105" t="s">
        <v>95</v>
      </c>
      <c r="M59" s="92">
        <f>M57+O57+P57</f>
        <v>122610.11</v>
      </c>
    </row>
    <row r="60" spans="1:17" x14ac:dyDescent="0.25">
      <c r="K60" s="105" t="s">
        <v>96</v>
      </c>
      <c r="M60" s="92">
        <v>0</v>
      </c>
    </row>
  </sheetData>
  <mergeCells count="8">
    <mergeCell ref="A55:D55"/>
    <mergeCell ref="E1:H2"/>
    <mergeCell ref="I1:K2"/>
    <mergeCell ref="L1:P1"/>
    <mergeCell ref="L2:L3"/>
    <mergeCell ref="M2:N2"/>
    <mergeCell ref="O2:O3"/>
    <mergeCell ref="P2:P3"/>
  </mergeCells>
  <pageMargins left="0.51181102362204722" right="0.51181102362204722" top="0.78740157480314965" bottom="0.78740157480314965" header="0.31496062992125984" footer="0.31496062992125984"/>
  <pageSetup paperSize="9" scale="56" fitToHeight="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EXTRATO - 2023</vt:lpstr>
      <vt:lpstr>EXTRATO - 2024</vt:lpstr>
      <vt:lpstr>EXTRATO - 2025</vt:lpstr>
      <vt:lpstr>'EXTRATO - 2023'!Titulos_de_impressao</vt:lpstr>
      <vt:lpstr>'EXTRATO - 2024'!Titulos_de_impressao</vt:lpstr>
      <vt:lpstr>'EXTRATO - 2025'!Titulos_de_impressao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Ednan</dc:creator>
  <cp:lastModifiedBy>Usuário</cp:lastModifiedBy>
  <cp:lastPrinted>2025-11-03T13:11:19Z</cp:lastPrinted>
  <dcterms:created xsi:type="dcterms:W3CDTF">2025-10-22T10:35:44Z</dcterms:created>
  <dcterms:modified xsi:type="dcterms:W3CDTF">2025-11-11T17:48:21Z</dcterms:modified>
</cp:coreProperties>
</file>